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MHam\Documents\Week 3 CMM\"/>
    </mc:Choice>
  </mc:AlternateContent>
  <xr:revisionPtr revIDLastSave="0" documentId="13_ncr:1_{BBDEB4C8-0B90-4376-9892-FA8A62C1B5F8}" xr6:coauthVersionLast="46" xr6:coauthVersionMax="46" xr10:uidLastSave="{00000000-0000-0000-0000-000000000000}"/>
  <bookViews>
    <workbookView xWindow="-120" yWindow="-120" windowWidth="51840" windowHeight="21240" firstSheet="1" activeTab="1" xr2:uid="{00000000-000D-0000-FFFF-FFFF00000000}"/>
  </bookViews>
  <sheets>
    <sheet name="Jun 20 " sheetId="2" state="hidden" r:id="rId1"/>
    <sheet name="RENAME and COPY" sheetId="3" r:id="rId2"/>
    <sheet name="ALT SHEET" sheetId="5" r:id="rId3"/>
  </sheets>
  <calcPr calcId="181029"/>
  <extLst>
    <ext uri="GoogleSheetsCustomDataVersion1">
      <go:sheetsCustomData xmlns:go="http://customooxmlschemas.google.com/" r:id="rId7" roundtripDataSignature="AMtx7mjNqQflYciei5a5ftdkONDxqgwu+A=="/>
    </ext>
  </extLst>
</workbook>
</file>

<file path=xl/calcChain.xml><?xml version="1.0" encoding="utf-8"?>
<calcChain xmlns="http://schemas.openxmlformats.org/spreadsheetml/2006/main">
  <c r="C7" i="5" l="1"/>
  <c r="H4" i="5" s="1"/>
  <c r="C12" i="5"/>
  <c r="E16" i="5"/>
  <c r="J16" i="5"/>
  <c r="J25" i="5" s="1"/>
  <c r="E17" i="5"/>
  <c r="J17" i="5"/>
  <c r="E18" i="5"/>
  <c r="J18" i="5"/>
  <c r="E19" i="5"/>
  <c r="J19" i="5"/>
  <c r="E20" i="5"/>
  <c r="J20" i="5"/>
  <c r="E21" i="5"/>
  <c r="J21" i="5"/>
  <c r="E22" i="5"/>
  <c r="J22" i="5"/>
  <c r="E23" i="5"/>
  <c r="J23" i="5"/>
  <c r="E24" i="5"/>
  <c r="J24" i="5"/>
  <c r="E25" i="5"/>
  <c r="E30" i="5"/>
  <c r="J30" i="5"/>
  <c r="E31" i="5"/>
  <c r="E37" i="5" s="1"/>
  <c r="J31" i="5"/>
  <c r="E32" i="5"/>
  <c r="J32" i="5"/>
  <c r="E33" i="5"/>
  <c r="J33" i="5"/>
  <c r="J36" i="5" s="1"/>
  <c r="E34" i="5"/>
  <c r="J34" i="5"/>
  <c r="E35" i="5"/>
  <c r="J35" i="5"/>
  <c r="E36" i="5"/>
  <c r="E41" i="5"/>
  <c r="J41" i="5"/>
  <c r="J45" i="5" s="1"/>
  <c r="E42" i="5"/>
  <c r="J42" i="5"/>
  <c r="E43" i="5"/>
  <c r="E45" i="5" s="1"/>
  <c r="J43" i="5"/>
  <c r="E44" i="5"/>
  <c r="J44" i="5"/>
  <c r="E49" i="5"/>
  <c r="J49" i="5"/>
  <c r="E50" i="5"/>
  <c r="J50" i="5"/>
  <c r="E51" i="5"/>
  <c r="J51" i="5"/>
  <c r="E52" i="5"/>
  <c r="J52" i="5"/>
  <c r="E56" i="5"/>
  <c r="E61" i="5" s="1"/>
  <c r="J56" i="5"/>
  <c r="J59" i="5" s="1"/>
  <c r="E57" i="5"/>
  <c r="J57" i="5"/>
  <c r="E58" i="5"/>
  <c r="J58" i="5"/>
  <c r="E59" i="5"/>
  <c r="E60" i="5"/>
  <c r="E65" i="5"/>
  <c r="J65" i="5"/>
  <c r="J69" i="5" s="1"/>
  <c r="E66" i="5"/>
  <c r="J66" i="5"/>
  <c r="E67" i="5"/>
  <c r="J67" i="5"/>
  <c r="E68" i="5"/>
  <c r="J68" i="5"/>
  <c r="E69" i="5"/>
  <c r="E70" i="5"/>
  <c r="E71" i="5"/>
  <c r="E72" i="5"/>
  <c r="J73" i="5"/>
  <c r="J75" i="5"/>
  <c r="J77" i="5" l="1"/>
  <c r="E26" i="5"/>
  <c r="H6" i="5"/>
  <c r="H8" i="5" s="1"/>
  <c r="M43" i="3"/>
  <c r="F43" i="3"/>
  <c r="M41" i="3"/>
  <c r="F41" i="3"/>
  <c r="L38" i="3"/>
  <c r="I38" i="3"/>
  <c r="E38" i="3"/>
  <c r="B38" i="3"/>
  <c r="I16" i="3"/>
  <c r="B16" i="3"/>
  <c r="N32" i="2"/>
  <c r="F32" i="2"/>
  <c r="M29" i="2"/>
  <c r="E29" i="2"/>
  <c r="J15" i="2"/>
  <c r="J29" i="2" s="1"/>
  <c r="M32" i="2" s="1"/>
  <c r="B15" i="2"/>
  <c r="B29" i="2" s="1"/>
  <c r="E32" i="2" s="1"/>
  <c r="J11" i="2"/>
  <c r="M33" i="2" s="1"/>
  <c r="B11" i="2"/>
  <c r="F33" i="2" s="1"/>
  <c r="F34" i="2" s="1"/>
  <c r="L41" i="3" l="1"/>
  <c r="L42" i="3" s="1"/>
  <c r="M42" i="3"/>
  <c r="E41" i="3"/>
  <c r="F42" i="3"/>
  <c r="N33" i="2"/>
  <c r="N34" i="2" s="1"/>
  <c r="E33" i="2"/>
  <c r="E4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100-000003000000}">
      <text>
        <r>
          <rPr>
            <sz val="11"/>
            <color theme="1"/>
            <rFont val="Arial"/>
          </rPr>
          <t>======
ID#AAAAKkfUc20
Marshall Ham    (2020-10-22 23:10:25)
This should be your GROSS INCOME, the amount that you earn BEFORE any deductions have been taken.</t>
        </r>
      </text>
    </comment>
    <comment ref="B9" authorId="0" shapeId="0" xr:uid="{00000000-0006-0000-0100-000004000000}">
      <text>
        <r>
          <rPr>
            <sz val="11"/>
            <color theme="1"/>
            <rFont val="Arial"/>
          </rPr>
          <t>======
ID#AAAAKkfUc2w
Marshall Ham    (2020-10-22 23:10:25)
Enter TOTAL DEDUCTIONS from your paycheck.</t>
        </r>
      </text>
    </comment>
    <comment ref="B11" authorId="0" shapeId="0" xr:uid="{00000000-0006-0000-0100-000002000000}">
      <text>
        <r>
          <rPr>
            <sz val="11"/>
            <color theme="1"/>
            <rFont val="Arial"/>
          </rPr>
          <t>======
ID#AAAAKkfUc28
Marshall Ham    (2020-10-22 23:10:25)
This should be the amount you actual receive in your check to deposit into your bank account ( NET INCOME)</t>
        </r>
      </text>
    </comment>
    <comment ref="E33" authorId="0" shapeId="0" xr:uid="{00000000-0006-0000-0100-000001000000}">
      <text>
        <r>
          <rPr>
            <sz val="11"/>
            <color theme="1"/>
            <rFont val="Arial"/>
          </rPr>
          <t>======
ID#AAAAKkfUc3Q
Marshall Ham    (2020-10-22 23:10:25)
This should always equal $0.00 for a zero based budget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vZS4VGKSlb4pxmfigGzeCogsiv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MHam</author>
    <author/>
  </authors>
  <commentList>
    <comment ref="B7" authorId="0" shapeId="0" xr:uid="{3B180033-BCE0-42D3-B3AB-BB47EA98872A}">
      <text>
        <r>
          <rPr>
            <b/>
            <sz val="9"/>
            <color indexed="81"/>
            <rFont val="Tahoma"/>
            <charset val="1"/>
          </rPr>
          <t>MHam:</t>
        </r>
        <r>
          <rPr>
            <sz val="9"/>
            <color indexed="81"/>
            <rFont val="Tahoma"/>
            <charset val="1"/>
          </rPr>
          <t xml:space="preserve">
Double Click to add DATE</t>
        </r>
      </text>
    </comment>
    <comment ref="B11" authorId="1" shapeId="0" xr:uid="{75A19008-9BF2-4EAF-B8C5-2F07CE9E587E}">
      <text>
        <r>
          <rPr>
            <sz val="11"/>
            <color theme="1"/>
            <rFont val="Arial"/>
          </rPr>
          <t>This should be your GROSS INCOME, the amount that you earn BEFORE any deductions have been taken.</t>
        </r>
      </text>
    </comment>
    <comment ref="I11" authorId="1" shapeId="0" xr:uid="{00000000-0006-0000-0200-000004000000}">
      <text>
        <r>
          <rPr>
            <sz val="11"/>
            <color theme="1"/>
            <rFont val="Arial"/>
          </rPr>
          <t xml:space="preserve">
This should be your GROSS INCOME, the amount that you earn BEFORE any deductions have been taken.</t>
        </r>
      </text>
    </comment>
    <comment ref="B14" authorId="1" shapeId="0" xr:uid="{00000000-0006-0000-0200-000003000000}">
      <text>
        <r>
          <rPr>
            <sz val="11"/>
            <color theme="1"/>
            <rFont val="Arial"/>
          </rPr>
          <t xml:space="preserve">
Enter TOTAL DEDUCTIONS from your paycheck.</t>
        </r>
      </text>
    </comment>
    <comment ref="I14" authorId="1" shapeId="0" xr:uid="{47024E9D-8039-4C3B-90C7-487B4CC2096C}">
      <text>
        <r>
          <rPr>
            <sz val="11"/>
            <color theme="1"/>
            <rFont val="Arial"/>
          </rPr>
          <t>Enter TOTAL DEDUCTIONS from your paycheck.</t>
        </r>
      </text>
    </comment>
    <comment ref="B16" authorId="1" shapeId="0" xr:uid="{00000000-0006-0000-0200-000001000000}">
      <text>
        <r>
          <rPr>
            <sz val="11"/>
            <color theme="1"/>
            <rFont val="Arial"/>
          </rPr>
          <t xml:space="preserve">
This should be the amount you actual receive in your check to deposit into your bank account ( NET INCOME)</t>
        </r>
      </text>
    </comment>
    <comment ref="E42" authorId="1" shapeId="0" xr:uid="{00000000-0006-0000-0200-000005000000}">
      <text>
        <r>
          <rPr>
            <sz val="11"/>
            <color theme="1"/>
            <rFont val="Arial"/>
          </rPr>
          <t xml:space="preserve">
This should always equal $0.00 for a zero based budget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FORrpEc+2Do9T43xIE/+X/tf1iw=="/>
    </ext>
  </extLst>
</comments>
</file>

<file path=xl/sharedStrings.xml><?xml version="1.0" encoding="utf-8"?>
<sst xmlns="http://schemas.openxmlformats.org/spreadsheetml/2006/main" count="352" uniqueCount="139">
  <si>
    <t>Bi-Weekly #1</t>
  </si>
  <si>
    <t>Bi-Weekly #2</t>
  </si>
  <si>
    <t>Pay Date</t>
  </si>
  <si>
    <t>Income</t>
  </si>
  <si>
    <t>Other</t>
  </si>
  <si>
    <t>Income 1 Deductions</t>
  </si>
  <si>
    <t>Income 2 Deductions</t>
  </si>
  <si>
    <t>Total Income</t>
  </si>
  <si>
    <t>Recurring Expenses</t>
  </si>
  <si>
    <t>Discretionary Expenses</t>
  </si>
  <si>
    <t>Item</t>
  </si>
  <si>
    <t>Estimated</t>
  </si>
  <si>
    <t>Actual</t>
  </si>
  <si>
    <t>Tithes</t>
  </si>
  <si>
    <t>Gas</t>
  </si>
  <si>
    <t>Mortgage/Rent Payment</t>
  </si>
  <si>
    <t>Grocery</t>
  </si>
  <si>
    <t>Electricity</t>
  </si>
  <si>
    <t>Entertainment/Misc</t>
  </si>
  <si>
    <t>Water</t>
  </si>
  <si>
    <t>Fun Money</t>
  </si>
  <si>
    <t>Student Loans</t>
  </si>
  <si>
    <t>Emergency Savings</t>
  </si>
  <si>
    <t>Medical/Co-Pay</t>
  </si>
  <si>
    <t>Netflix (15th)</t>
  </si>
  <si>
    <t>Renters Insurance</t>
  </si>
  <si>
    <t>Personal Care</t>
  </si>
  <si>
    <t>ChildCare</t>
  </si>
  <si>
    <t>Clothes</t>
  </si>
  <si>
    <t>Navient</t>
  </si>
  <si>
    <t>Car Fund</t>
  </si>
  <si>
    <t>CAR Payment</t>
  </si>
  <si>
    <t>Car Insurance</t>
  </si>
  <si>
    <t>Cell Phone</t>
  </si>
  <si>
    <t>Recurring Total</t>
  </si>
  <si>
    <t>Discretionary Total</t>
  </si>
  <si>
    <t>Bi-Weekly Flow</t>
  </si>
  <si>
    <t>Balance</t>
  </si>
  <si>
    <t>Remaining to Spend</t>
  </si>
  <si>
    <t>Proverbs 27:23-24</t>
  </si>
  <si>
    <t>Be sure you know the condition of your flocks, give careful attention to your herds; for riches do not</t>
  </si>
  <si>
    <t>endure forever, and a crown is not secure for all generations.</t>
  </si>
  <si>
    <t xml:space="preserve">Monthly Paycheck Planner </t>
  </si>
  <si>
    <t>Proverbs 27:23-24  Be sure you know the condition of your flocks, give careful attention to your herds; for riches do not endure forever, and a crown is not secure for all generations.</t>
  </si>
  <si>
    <t xml:space="preserve">      Need support: Email latrice@unlimitedfaith.com for assistance.</t>
  </si>
  <si>
    <t xml:space="preserve"> Paycheck Priorities</t>
  </si>
  <si>
    <t>Budgeted Left to Spend</t>
  </si>
  <si>
    <t>ENTER BUDGET ITEMS</t>
  </si>
  <si>
    <t>ENTER INCOME</t>
  </si>
  <si>
    <t>ENTER DEDUCTIONS</t>
  </si>
  <si>
    <t xml:space="preserve">      Visit: unlimitedfaith.com to register for classes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</si>
  <si>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</si>
  <si>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A5.</t>
  </si>
  <si>
    <t>Personal Monthly Budget</t>
  </si>
  <si>
    <t>Projected Monthly Income label is in cell at right. Enter Income 1 in cell C5 and Extra Income in C6 to calculate Total monthly income in C7. Next instruction is in cell A7.</t>
  </si>
  <si>
    <t>Projected Monthly Income</t>
  </si>
  <si>
    <r>
      <t xml:space="preserve">Projected Balance
</t>
    </r>
    <r>
      <rPr>
        <sz val="14"/>
        <color theme="1" tint="0.24994659260841701"/>
        <rFont val="Calibri"/>
        <family val="2"/>
        <scheme val="minor"/>
      </rPr>
      <t>(Projected income minus expenses)</t>
    </r>
  </si>
  <si>
    <t>Income 1</t>
  </si>
  <si>
    <t>Extra income</t>
  </si>
  <si>
    <r>
      <t xml:space="preserve">Actual Balance
</t>
    </r>
    <r>
      <rPr>
        <sz val="14"/>
        <color theme="1" tint="0.24994659260841701"/>
        <rFont val="Calibri"/>
        <family val="2"/>
        <scheme val="minor"/>
      </rPr>
      <t>(Actual income minus expenses)</t>
    </r>
  </si>
  <si>
    <t>Projected Balance is auto calculated in cell H4, Actual Balance in H6, and Difference in H8. Next instruction is in cell A9.</t>
  </si>
  <si>
    <t>Total monthly income</t>
  </si>
  <si>
    <r>
      <t xml:space="preserve">Difference
</t>
    </r>
    <r>
      <rPr>
        <sz val="14"/>
        <color theme="1" tint="0.24994659260841701"/>
        <rFont val="Calibri"/>
        <family val="2"/>
        <scheme val="minor"/>
      </rPr>
      <t>(Actual minus projected)</t>
    </r>
  </si>
  <si>
    <t>Actual Monthly Income label is in cell at right. Enter Income 1 in cell C10 and Extra Income in C11 to calculate Total monthly income in C12. Next instruction is in cell A14.</t>
  </si>
  <si>
    <t>Actual Monthly Income</t>
  </si>
  <si>
    <t>Housing</t>
  </si>
  <si>
    <t>Entertainment</t>
  </si>
  <si>
    <t>Enter details in Housing table starting in cell at right and in Entertainment table starting in cell G14. Next instruction is in cell A27.</t>
  </si>
  <si>
    <t>0</t>
  </si>
  <si>
    <t>Projected
Cost</t>
  </si>
  <si>
    <t>Actual 
Cost</t>
  </si>
  <si>
    <t>Difference</t>
  </si>
  <si>
    <t>Projected 
Cost</t>
  </si>
  <si>
    <t>Mortgage or rent</t>
  </si>
  <si>
    <t>Video/DVD</t>
  </si>
  <si>
    <t>Phone</t>
  </si>
  <si>
    <t>CDs</t>
  </si>
  <si>
    <t>Movies</t>
  </si>
  <si>
    <t>Concerts</t>
  </si>
  <si>
    <t>Water and sewer</t>
  </si>
  <si>
    <t>Sporting events</t>
  </si>
  <si>
    <t>Cable</t>
  </si>
  <si>
    <t>Live theater</t>
  </si>
  <si>
    <t>Waste removal</t>
  </si>
  <si>
    <t>Maintenance or repairs</t>
  </si>
  <si>
    <t>Supplies</t>
  </si>
  <si>
    <t>Subtotal</t>
  </si>
  <si>
    <t>Transportation</t>
  </si>
  <si>
    <t>Loans</t>
  </si>
  <si>
    <t>Enter details in Transportation table starting in cell at right and in Loans table starting in cell G26. Next instruction is in cell A37.</t>
  </si>
  <si>
    <t>Vehicle payment</t>
  </si>
  <si>
    <t>Personal</t>
  </si>
  <si>
    <t>Bus/taxi fare</t>
  </si>
  <si>
    <t>Student</t>
  </si>
  <si>
    <t>Insurance</t>
  </si>
  <si>
    <t>Credit card</t>
  </si>
  <si>
    <t>Licensing</t>
  </si>
  <si>
    <t>Fuel</t>
  </si>
  <si>
    <t>Maintenance</t>
  </si>
  <si>
    <t>Taxes</t>
  </si>
  <si>
    <t>Home</t>
  </si>
  <si>
    <t>Federal</t>
  </si>
  <si>
    <t>Enter details in Insurance table starting in cell at right and in Taxes table starting in cell G35. Next instruction is in cell A44.</t>
  </si>
  <si>
    <t>Health</t>
  </si>
  <si>
    <t>State</t>
  </si>
  <si>
    <t>Life</t>
  </si>
  <si>
    <t>Local</t>
  </si>
  <si>
    <t>Food</t>
  </si>
  <si>
    <t>Savings or Investments</t>
  </si>
  <si>
    <t>Groceries</t>
  </si>
  <si>
    <t>Retirement account</t>
  </si>
  <si>
    <t>Dining out</t>
  </si>
  <si>
    <t>Investment account</t>
  </si>
  <si>
    <t>Enter details in Food table starting in cell at right and in Savings table starting in cell G42. Next instruction is in cell A50.</t>
  </si>
  <si>
    <t>Pets</t>
  </si>
  <si>
    <t>Gifts and Donations</t>
  </si>
  <si>
    <t>Charity 1</t>
  </si>
  <si>
    <t>Medical</t>
  </si>
  <si>
    <t>Charity 2</t>
  </si>
  <si>
    <t>Grooming</t>
  </si>
  <si>
    <t>Charity 3</t>
  </si>
  <si>
    <t>Enter details in Pets table starting in cell at right and in Gifts table starting in cell G48. Next instruction is in cell A58.</t>
  </si>
  <si>
    <t>Toys</t>
  </si>
  <si>
    <t>Legal</t>
  </si>
  <si>
    <t>Attorney</t>
  </si>
  <si>
    <t>Hair/nails</t>
  </si>
  <si>
    <t>Alimony</t>
  </si>
  <si>
    <t>Clothing</t>
  </si>
  <si>
    <t>Payments on lien or judgment</t>
  </si>
  <si>
    <t>Dry cleaning</t>
  </si>
  <si>
    <t>Health club</t>
  </si>
  <si>
    <t>Organization dues or fees</t>
  </si>
  <si>
    <t>Enter details in Personal Care table starting in cell at right and in Legal table starting in cell G54. Next instruction is in cell A61.</t>
  </si>
  <si>
    <t>Total Projected Cost</t>
  </si>
  <si>
    <t>Total Actual Cost</t>
  </si>
  <si>
    <t>Total Projected Cost is auto calculated in cell J61, Total Actual Cost in J63, and Total Difference in J65.</t>
  </si>
  <si>
    <t>Total Difference</t>
  </si>
  <si>
    <t>INCOME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</si>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</sst>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7" formatCode="[$-409]d\-mmm\-yy;@"/>
  </numFmts>
  <fonts count="54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4"/>
      <color rgb="FF333333"/>
      <name val="Calibri"/>
    </font>
    <font>
      <sz val="11"/>
      <name val="Arial"/>
    </font>
    <font>
      <sz val="11"/>
      <color theme="1"/>
      <name val="Calibri"/>
    </font>
    <font>
      <b/>
      <sz val="15"/>
      <color rgb="FF333333"/>
      <name val="Bree Serif"/>
    </font>
    <font>
      <sz val="13"/>
      <color rgb="FF000000"/>
      <name val="Calibri"/>
    </font>
    <font>
      <b/>
      <sz val="13"/>
      <color rgb="FF000000"/>
      <name val="Calibri"/>
    </font>
    <font>
      <b/>
      <i/>
      <sz val="13"/>
      <color rgb="FF000000"/>
      <name val="Calibri"/>
    </font>
    <font>
      <b/>
      <sz val="36"/>
      <color theme="0"/>
      <name val="Calibri"/>
    </font>
    <font>
      <b/>
      <sz val="30"/>
      <color theme="0"/>
      <name val="Calibri"/>
    </font>
    <font>
      <b/>
      <sz val="9"/>
      <color theme="0"/>
      <name val="Calibri"/>
    </font>
    <font>
      <b/>
      <sz val="11"/>
      <color theme="0"/>
      <name val="Calibri"/>
    </font>
    <font>
      <b/>
      <sz val="14"/>
      <color theme="0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rgb="FF000000"/>
      <name val="Calibri"/>
      <family val="2"/>
    </font>
    <font>
      <sz val="22"/>
      <color theme="3" tint="0.2499465926084170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4"/>
      <color theme="8"/>
      <name val="Calibri"/>
      <family val="2"/>
      <scheme val="major"/>
    </font>
    <font>
      <sz val="10"/>
      <color theme="1" tint="0.24994659260841701"/>
      <name val="Calibri"/>
      <family val="2"/>
      <scheme val="major"/>
    </font>
    <font>
      <b/>
      <sz val="14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 tint="0.34998626667073579"/>
      <name val="Calibri"/>
      <family val="2"/>
      <scheme val="major"/>
    </font>
    <font>
      <sz val="10"/>
      <color theme="8"/>
      <name val="Calibri"/>
      <family val="2"/>
      <scheme val="major"/>
    </font>
    <font>
      <sz val="12"/>
      <color theme="0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0"/>
      <color theme="0"/>
      <name val="Calibri"/>
      <family val="2"/>
      <scheme val="major"/>
    </font>
    <font>
      <sz val="12"/>
      <color theme="1" tint="0.24994659260841701"/>
      <name val="Calibri"/>
      <family val="2"/>
      <scheme val="major"/>
    </font>
    <font>
      <b/>
      <sz val="20"/>
      <color theme="0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4"/>
      <color theme="0"/>
      <name val="Calibri"/>
      <family val="2"/>
    </font>
    <font>
      <sz val="14"/>
      <name val="Arial"/>
      <family val="2"/>
    </font>
    <font>
      <b/>
      <sz val="22"/>
      <color theme="0"/>
      <name val="Calibri"/>
      <family val="2"/>
    </font>
    <font>
      <sz val="22"/>
      <name val="Arial"/>
      <family val="2"/>
    </font>
    <font>
      <sz val="22"/>
      <color theme="1"/>
      <name val="Arial"/>
      <family val="2"/>
    </font>
    <font>
      <b/>
      <sz val="13"/>
      <color theme="0"/>
      <name val="Calibri"/>
      <family val="2"/>
    </font>
    <font>
      <b/>
      <sz val="40"/>
      <color rgb="FF072659"/>
      <name val="Calibri"/>
      <family val="2"/>
      <scheme val="major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FFE598"/>
        <bgColor rgb="FFFFE598"/>
      </patternFill>
    </fill>
    <fill>
      <patternFill patternType="solid">
        <fgColor rgb="FF072659"/>
        <bgColor rgb="FF8698A6"/>
      </patternFill>
    </fill>
    <fill>
      <patternFill patternType="solid">
        <fgColor rgb="FF0726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rgb="FF8698A6"/>
      </patternFill>
    </fill>
    <fill>
      <patternFill patternType="solid">
        <fgColor rgb="FF072659"/>
        <bgColor rgb="FF848FA3"/>
      </patternFill>
    </fill>
  </fills>
  <borders count="7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double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CCCCCC"/>
      </right>
      <top/>
      <bottom style="double">
        <color rgb="FF000000"/>
      </bottom>
      <diagonal/>
    </border>
    <border>
      <left style="medium">
        <color rgb="FFCCCCCC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/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/>
      <diagonal/>
    </border>
  </borders>
  <cellStyleXfs count="4">
    <xf numFmtId="0" fontId="0" fillId="0" borderId="0"/>
    <xf numFmtId="0" fontId="16" fillId="0" borderId="57" applyNumberFormat="0" applyFill="0" applyAlignment="0" applyProtection="0"/>
    <xf numFmtId="0" fontId="17" fillId="0" borderId="58" applyNumberFormat="0" applyFill="0" applyAlignment="0" applyProtection="0"/>
    <xf numFmtId="0" fontId="18" fillId="0" borderId="59" applyNumberFormat="0" applyFill="0" applyAlignment="0" applyProtection="0"/>
  </cellStyleXfs>
  <cellXfs count="197">
    <xf numFmtId="0" fontId="0" fillId="0" borderId="0" xfId="0" applyFont="1" applyAlignment="1"/>
    <xf numFmtId="0" fontId="4" fillId="0" borderId="4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6" fillId="0" borderId="16" xfId="0" applyFont="1" applyBorder="1" applyAlignment="1">
      <alignment wrapText="1"/>
    </xf>
    <xf numFmtId="8" fontId="6" fillId="0" borderId="17" xfId="0" applyNumberFormat="1" applyFont="1" applyBorder="1" applyAlignment="1">
      <alignment horizontal="right" wrapText="1"/>
    </xf>
    <xf numFmtId="8" fontId="7" fillId="3" borderId="17" xfId="0" applyNumberFormat="1" applyFont="1" applyFill="1" applyBorder="1" applyAlignment="1">
      <alignment horizontal="right" wrapText="1"/>
    </xf>
    <xf numFmtId="0" fontId="4" fillId="0" borderId="18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4" xfId="0" applyFont="1" applyBorder="1" applyAlignment="1">
      <alignment horizontal="right" wrapText="1"/>
    </xf>
    <xf numFmtId="0" fontId="6" fillId="0" borderId="25" xfId="0" applyFont="1" applyBorder="1" applyAlignment="1">
      <alignment horizontal="right" wrapText="1"/>
    </xf>
    <xf numFmtId="0" fontId="6" fillId="0" borderId="26" xfId="0" applyFont="1" applyBorder="1" applyAlignment="1">
      <alignment wrapText="1"/>
    </xf>
    <xf numFmtId="8" fontId="6" fillId="0" borderId="4" xfId="0" applyNumberFormat="1" applyFont="1" applyBorder="1" applyAlignment="1">
      <alignment horizontal="right" wrapText="1"/>
    </xf>
    <xf numFmtId="8" fontId="6" fillId="0" borderId="27" xfId="0" applyNumberFormat="1" applyFont="1" applyBorder="1" applyAlignment="1">
      <alignment horizontal="right" wrapText="1"/>
    </xf>
    <xf numFmtId="0" fontId="6" fillId="0" borderId="28" xfId="0" applyFont="1" applyBorder="1" applyAlignment="1">
      <alignment wrapText="1"/>
    </xf>
    <xf numFmtId="8" fontId="6" fillId="0" borderId="29" xfId="0" applyNumberFormat="1" applyFont="1" applyBorder="1" applyAlignment="1">
      <alignment horizontal="right" wrapText="1"/>
    </xf>
    <xf numFmtId="8" fontId="6" fillId="0" borderId="30" xfId="0" applyNumberFormat="1" applyFont="1" applyBorder="1" applyAlignment="1">
      <alignment horizontal="right" wrapText="1"/>
    </xf>
    <xf numFmtId="0" fontId="4" fillId="0" borderId="30" xfId="0" applyFont="1" applyBorder="1" applyAlignment="1">
      <alignment wrapText="1"/>
    </xf>
    <xf numFmtId="0" fontId="6" fillId="0" borderId="27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0" fontId="6" fillId="0" borderId="31" xfId="0" applyFont="1" applyBorder="1" applyAlignment="1">
      <alignment wrapText="1"/>
    </xf>
    <xf numFmtId="8" fontId="6" fillId="0" borderId="13" xfId="0" applyNumberFormat="1" applyFont="1" applyBorder="1" applyAlignment="1">
      <alignment horizontal="right" wrapText="1"/>
    </xf>
    <xf numFmtId="0" fontId="4" fillId="0" borderId="17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4" fillId="0" borderId="32" xfId="0" applyFont="1" applyBorder="1" applyAlignment="1">
      <alignment wrapText="1"/>
    </xf>
    <xf numFmtId="0" fontId="7" fillId="3" borderId="17" xfId="0" applyFont="1" applyFill="1" applyBorder="1" applyAlignment="1">
      <alignment horizontal="center" wrapText="1"/>
    </xf>
    <xf numFmtId="0" fontId="4" fillId="0" borderId="27" xfId="0" applyFont="1" applyBorder="1" applyAlignment="1">
      <alignment wrapText="1"/>
    </xf>
    <xf numFmtId="0" fontId="6" fillId="0" borderId="17" xfId="0" applyFont="1" applyBorder="1" applyAlignment="1">
      <alignment wrapText="1"/>
    </xf>
    <xf numFmtId="8" fontId="6" fillId="5" borderId="17" xfId="0" applyNumberFormat="1" applyFont="1" applyFill="1" applyBorder="1" applyAlignment="1">
      <alignment horizontal="right" wrapText="1"/>
    </xf>
    <xf numFmtId="0" fontId="7" fillId="0" borderId="4" xfId="0" applyFont="1" applyBorder="1" applyAlignment="1">
      <alignment wrapText="1"/>
    </xf>
    <xf numFmtId="0" fontId="8" fillId="0" borderId="4" xfId="0" applyFont="1" applyBorder="1" applyAlignment="1">
      <alignment vertical="center"/>
    </xf>
    <xf numFmtId="8" fontId="6" fillId="0" borderId="17" xfId="0" applyNumberFormat="1" applyFont="1" applyBorder="1" applyAlignment="1">
      <alignment horizontal="right" wrapText="1"/>
    </xf>
    <xf numFmtId="164" fontId="6" fillId="0" borderId="4" xfId="0" applyNumberFormat="1" applyFont="1" applyBorder="1" applyAlignment="1">
      <alignment horizontal="right" wrapText="1"/>
    </xf>
    <xf numFmtId="0" fontId="6" fillId="0" borderId="37" xfId="0" applyFont="1" applyBorder="1" applyAlignment="1">
      <alignment wrapText="1"/>
    </xf>
    <xf numFmtId="0" fontId="6" fillId="0" borderId="38" xfId="0" applyFont="1" applyBorder="1" applyAlignment="1">
      <alignment horizontal="right" wrapText="1"/>
    </xf>
    <xf numFmtId="0" fontId="6" fillId="0" borderId="39" xfId="0" applyFont="1" applyBorder="1" applyAlignment="1">
      <alignment wrapText="1"/>
    </xf>
    <xf numFmtId="0" fontId="6" fillId="0" borderId="40" xfId="0" applyFont="1" applyBorder="1" applyAlignment="1">
      <alignment wrapText="1"/>
    </xf>
    <xf numFmtId="8" fontId="6" fillId="0" borderId="41" xfId="0" applyNumberFormat="1" applyFont="1" applyBorder="1" applyAlignment="1">
      <alignment horizontal="right" wrapText="1"/>
    </xf>
    <xf numFmtId="164" fontId="6" fillId="0" borderId="43" xfId="0" applyNumberFormat="1" applyFont="1" applyBorder="1" applyAlignment="1">
      <alignment horizontal="right" wrapText="1"/>
    </xf>
    <xf numFmtId="0" fontId="4" fillId="0" borderId="44" xfId="0" applyFont="1" applyBorder="1" applyAlignment="1">
      <alignment wrapText="1"/>
    </xf>
    <xf numFmtId="8" fontId="6" fillId="0" borderId="45" xfId="0" applyNumberFormat="1" applyFont="1" applyBorder="1" applyAlignment="1">
      <alignment horizontal="right" wrapText="1"/>
    </xf>
    <xf numFmtId="0" fontId="6" fillId="0" borderId="46" xfId="0" applyFont="1" applyBorder="1" applyAlignment="1">
      <alignment horizontal="right" wrapText="1"/>
    </xf>
    <xf numFmtId="0" fontId="0" fillId="0" borderId="33" xfId="0" applyFont="1" applyBorder="1" applyAlignment="1"/>
    <xf numFmtId="0" fontId="9" fillId="6" borderId="33" xfId="0" applyFont="1" applyFill="1" applyBorder="1" applyAlignment="1">
      <alignment vertical="center"/>
    </xf>
    <xf numFmtId="0" fontId="10" fillId="6" borderId="33" xfId="0" applyFont="1" applyFill="1" applyBorder="1" applyAlignment="1">
      <alignment vertical="center"/>
    </xf>
    <xf numFmtId="0" fontId="11" fillId="6" borderId="33" xfId="0" applyFont="1" applyFill="1" applyBorder="1" applyAlignment="1">
      <alignment vertical="center"/>
    </xf>
    <xf numFmtId="0" fontId="12" fillId="6" borderId="33" xfId="0" applyFont="1" applyFill="1" applyBorder="1" applyAlignment="1">
      <alignment vertical="center"/>
    </xf>
    <xf numFmtId="8" fontId="20" fillId="0" borderId="17" xfId="0" applyNumberFormat="1" applyFont="1" applyBorder="1" applyAlignment="1">
      <alignment horizontal="right" wrapText="1"/>
    </xf>
    <xf numFmtId="0" fontId="21" fillId="8" borderId="33" xfId="1" applyFont="1" applyFill="1" applyBorder="1"/>
    <xf numFmtId="0" fontId="0" fillId="0" borderId="33" xfId="2" applyFont="1" applyBorder="1" applyAlignment="1">
      <alignment vertical="center" wrapText="1"/>
    </xf>
    <xf numFmtId="0" fontId="0" fillId="0" borderId="33" xfId="2" applyFont="1" applyBorder="1" applyAlignment="1">
      <alignment vertical="center"/>
    </xf>
    <xf numFmtId="0" fontId="0" fillId="0" borderId="33" xfId="2" applyFont="1" applyBorder="1" applyAlignment="1">
      <alignment horizontal="left" vertical="center"/>
    </xf>
    <xf numFmtId="0" fontId="32" fillId="8" borderId="33" xfId="2" applyFont="1" applyFill="1" applyBorder="1" applyAlignment="1">
      <alignment vertical="center"/>
    </xf>
    <xf numFmtId="8" fontId="33" fillId="8" borderId="33" xfId="0" applyNumberFormat="1" applyFont="1" applyFill="1" applyBorder="1" applyAlignment="1">
      <alignment vertical="center"/>
    </xf>
    <xf numFmtId="0" fontId="25" fillId="0" borderId="33" xfId="0" applyFont="1" applyBorder="1"/>
    <xf numFmtId="0" fontId="37" fillId="0" borderId="33" xfId="0" applyFont="1" applyBorder="1"/>
    <xf numFmtId="0" fontId="0" fillId="0" borderId="33" xfId="0" applyBorder="1"/>
    <xf numFmtId="0" fontId="22" fillId="0" borderId="33" xfId="0" applyFont="1" applyBorder="1"/>
    <xf numFmtId="0" fontId="40" fillId="8" borderId="33" xfId="0" applyFont="1" applyFill="1" applyBorder="1" applyAlignment="1">
      <alignment horizontal="left" vertical="center" indent="1"/>
    </xf>
    <xf numFmtId="164" fontId="37" fillId="8" borderId="33" xfId="0" applyNumberFormat="1" applyFont="1" applyFill="1" applyBorder="1" applyAlignment="1">
      <alignment horizontal="center" vertical="center"/>
    </xf>
    <xf numFmtId="0" fontId="42" fillId="0" borderId="33" xfId="0" applyFont="1" applyBorder="1"/>
    <xf numFmtId="164" fontId="37" fillId="8" borderId="33" xfId="0" applyNumberFormat="1" applyFont="1" applyFill="1" applyBorder="1" applyAlignment="1">
      <alignment horizontal="left" vertical="center" indent="1"/>
    </xf>
    <xf numFmtId="0" fontId="40" fillId="8" borderId="33" xfId="0" applyFont="1" applyFill="1" applyBorder="1" applyAlignment="1">
      <alignment vertical="center"/>
    </xf>
    <xf numFmtId="164" fontId="37" fillId="8" borderId="33" xfId="0" applyNumberFormat="1" applyFont="1" applyFill="1" applyBorder="1" applyAlignment="1">
      <alignment vertical="center"/>
    </xf>
    <xf numFmtId="0" fontId="30" fillId="8" borderId="33" xfId="0" applyFont="1" applyFill="1" applyBorder="1" applyAlignment="1">
      <alignment horizontal="left" vertical="center" indent="1"/>
    </xf>
    <xf numFmtId="164" fontId="28" fillId="8" borderId="33" xfId="0" applyNumberFormat="1" applyFont="1" applyFill="1" applyBorder="1" applyAlignment="1">
      <alignment horizontal="left" vertical="center"/>
    </xf>
    <xf numFmtId="164" fontId="28" fillId="8" borderId="33" xfId="0" applyNumberFormat="1" applyFont="1" applyFill="1" applyBorder="1" applyAlignment="1">
      <alignment horizontal="center" vertical="center"/>
    </xf>
    <xf numFmtId="0" fontId="44" fillId="8" borderId="33" xfId="0" applyFont="1" applyFill="1" applyBorder="1" applyAlignment="1">
      <alignment horizontal="left" vertical="center" indent="1"/>
    </xf>
    <xf numFmtId="164" fontId="40" fillId="8" borderId="33" xfId="0" applyNumberFormat="1" applyFont="1" applyFill="1" applyBorder="1" applyAlignment="1">
      <alignment vertical="center"/>
    </xf>
    <xf numFmtId="0" fontId="44" fillId="8" borderId="33" xfId="0" applyFont="1" applyFill="1" applyBorder="1" applyAlignment="1">
      <alignment vertical="center"/>
    </xf>
    <xf numFmtId="0" fontId="6" fillId="0" borderId="14" xfId="0" applyFont="1" applyBorder="1" applyAlignment="1">
      <alignment horizontal="center" wrapText="1"/>
    </xf>
    <xf numFmtId="0" fontId="3" fillId="0" borderId="15" xfId="0" applyFont="1" applyBorder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5" fillId="0" borderId="5" xfId="0" applyFont="1" applyBorder="1" applyAlignment="1">
      <alignment horizontal="center" vertical="center" wrapText="1"/>
    </xf>
    <xf numFmtId="0" fontId="3" fillId="0" borderId="9" xfId="0" applyFont="1" applyBorder="1"/>
    <xf numFmtId="15" fontId="5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6" fillId="3" borderId="14" xfId="0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0" fontId="3" fillId="0" borderId="20" xfId="0" applyFont="1" applyBorder="1"/>
    <xf numFmtId="0" fontId="3" fillId="0" borderId="21" xfId="0" applyFont="1" applyBorder="1"/>
    <xf numFmtId="0" fontId="13" fillId="6" borderId="1" xfId="0" applyFont="1" applyFill="1" applyBorder="1" applyAlignment="1">
      <alignment horizontal="center" wrapText="1"/>
    </xf>
    <xf numFmtId="0" fontId="3" fillId="7" borderId="2" xfId="0" applyFont="1" applyFill="1" applyBorder="1"/>
    <xf numFmtId="0" fontId="3" fillId="7" borderId="3" xfId="0" applyFont="1" applyFill="1" applyBorder="1"/>
    <xf numFmtId="0" fontId="26" fillId="10" borderId="33" xfId="2" applyFont="1" applyFill="1" applyBorder="1" applyAlignment="1">
      <alignment horizontal="left" vertical="center" wrapText="1" indent="1"/>
    </xf>
    <xf numFmtId="8" fontId="27" fillId="10" borderId="33" xfId="0" applyNumberFormat="1" applyFont="1" applyFill="1" applyBorder="1" applyAlignment="1">
      <alignment horizontal="center" vertical="center"/>
    </xf>
    <xf numFmtId="0" fontId="26" fillId="12" borderId="33" xfId="2" applyFont="1" applyFill="1" applyBorder="1" applyAlignment="1">
      <alignment horizontal="left" vertical="center" wrapText="1" indent="1"/>
    </xf>
    <xf numFmtId="8" fontId="29" fillId="12" borderId="33" xfId="0" applyNumberFormat="1" applyFont="1" applyFill="1" applyBorder="1" applyAlignment="1">
      <alignment horizontal="center" vertical="center"/>
    </xf>
    <xf numFmtId="0" fontId="26" fillId="9" borderId="33" xfId="2" applyFont="1" applyFill="1" applyBorder="1" applyAlignment="1">
      <alignment horizontal="left" vertical="center" wrapText="1" indent="1"/>
    </xf>
    <xf numFmtId="8" fontId="27" fillId="9" borderId="33" xfId="0" applyNumberFormat="1" applyFont="1" applyFill="1" applyBorder="1" applyAlignment="1">
      <alignment horizontal="center" vertical="center"/>
    </xf>
    <xf numFmtId="0" fontId="45" fillId="6" borderId="1" xfId="0" applyFont="1" applyFill="1" applyBorder="1" applyAlignment="1">
      <alignment horizontal="center" wrapText="1"/>
    </xf>
    <xf numFmtId="0" fontId="46" fillId="7" borderId="2" xfId="0" applyFont="1" applyFill="1" applyBorder="1"/>
    <xf numFmtId="0" fontId="46" fillId="7" borderId="3" xfId="0" applyFont="1" applyFill="1" applyBorder="1"/>
    <xf numFmtId="167" fontId="5" fillId="0" borderId="6" xfId="0" applyNumberFormat="1" applyFont="1" applyBorder="1" applyAlignment="1">
      <alignment horizontal="center" vertical="center" wrapText="1"/>
    </xf>
    <xf numFmtId="167" fontId="3" fillId="0" borderId="7" xfId="0" applyNumberFormat="1" applyFont="1" applyBorder="1"/>
    <xf numFmtId="167" fontId="3" fillId="0" borderId="8" xfId="0" applyNumberFormat="1" applyFont="1" applyBorder="1"/>
    <xf numFmtId="167" fontId="3" fillId="0" borderId="10" xfId="0" applyNumberFormat="1" applyFont="1" applyBorder="1"/>
    <xf numFmtId="167" fontId="3" fillId="0" borderId="11" xfId="0" applyNumberFormat="1" applyFont="1" applyBorder="1"/>
    <xf numFmtId="167" fontId="3" fillId="0" borderId="12" xfId="0" applyNumberFormat="1" applyFont="1" applyBorder="1"/>
    <xf numFmtId="0" fontId="0" fillId="0" borderId="0" xfId="0" applyFont="1" applyAlignment="1">
      <alignment horizontal="center" vertical="center"/>
    </xf>
    <xf numFmtId="0" fontId="47" fillId="14" borderId="34" xfId="0" applyFont="1" applyFill="1" applyBorder="1" applyAlignment="1">
      <alignment horizontal="center" vertical="center" wrapText="1"/>
    </xf>
    <xf numFmtId="0" fontId="48" fillId="7" borderId="35" xfId="0" applyFont="1" applyFill="1" applyBorder="1" applyAlignment="1">
      <alignment horizontal="center" vertical="center"/>
    </xf>
    <xf numFmtId="0" fontId="48" fillId="7" borderId="36" xfId="0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6" borderId="47" xfId="0" applyFont="1" applyFill="1" applyBorder="1" applyAlignment="1">
      <alignment horizontal="center" wrapText="1"/>
    </xf>
    <xf numFmtId="0" fontId="45" fillId="6" borderId="54" xfId="0" applyFont="1" applyFill="1" applyBorder="1" applyAlignment="1">
      <alignment horizont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8" fontId="7" fillId="13" borderId="17" xfId="0" applyNumberFormat="1" applyFont="1" applyFill="1" applyBorder="1" applyAlignment="1">
      <alignment horizontal="center" vertical="center" wrapText="1"/>
    </xf>
    <xf numFmtId="0" fontId="50" fillId="6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19" fillId="0" borderId="33" xfId="0" applyFont="1" applyBorder="1"/>
    <xf numFmtId="0" fontId="1" fillId="0" borderId="33" xfId="0" applyFont="1" applyBorder="1"/>
    <xf numFmtId="0" fontId="19" fillId="0" borderId="33" xfId="0" applyFont="1" applyBorder="1" applyAlignment="1">
      <alignment wrapText="1"/>
    </xf>
    <xf numFmtId="8" fontId="31" fillId="0" borderId="33" xfId="0" applyNumberFormat="1" applyFont="1" applyBorder="1" applyAlignment="1">
      <alignment vertical="center"/>
    </xf>
    <xf numFmtId="0" fontId="34" fillId="0" borderId="33" xfId="0" applyFont="1" applyBorder="1"/>
    <xf numFmtId="0" fontId="29" fillId="11" borderId="33" xfId="0" applyFont="1" applyFill="1" applyBorder="1" applyAlignment="1">
      <alignment horizontal="left" vertical="center" indent="1"/>
    </xf>
    <xf numFmtId="164" fontId="30" fillId="11" borderId="33" xfId="0" applyNumberFormat="1" applyFont="1" applyFill="1" applyBorder="1" applyAlignment="1">
      <alignment horizontal="center" vertical="center"/>
    </xf>
    <xf numFmtId="164" fontId="37" fillId="11" borderId="33" xfId="0" applyNumberFormat="1" applyFont="1" applyFill="1" applyBorder="1" applyAlignment="1">
      <alignment horizontal="center" vertical="center"/>
    </xf>
    <xf numFmtId="0" fontId="37" fillId="0" borderId="33" xfId="0" applyFont="1" applyBorder="1" applyAlignment="1">
      <alignment horizontal="center"/>
    </xf>
    <xf numFmtId="0" fontId="37" fillId="0" borderId="33" xfId="0" applyFont="1" applyBorder="1" applyAlignment="1">
      <alignment horizontal="center"/>
    </xf>
    <xf numFmtId="0" fontId="41" fillId="0" borderId="33" xfId="0" applyFont="1" applyBorder="1"/>
    <xf numFmtId="0" fontId="44" fillId="0" borderId="33" xfId="0" applyFont="1" applyBorder="1" applyAlignment="1">
      <alignment vertical="center"/>
    </xf>
    <xf numFmtId="164" fontId="37" fillId="0" borderId="33" xfId="0" applyNumberFormat="1" applyFont="1" applyBorder="1" applyAlignment="1">
      <alignment vertical="center"/>
    </xf>
    <xf numFmtId="0" fontId="0" fillId="0" borderId="33" xfId="0" applyBorder="1" applyAlignment="1">
      <alignment horizontal="center"/>
    </xf>
    <xf numFmtId="0" fontId="23" fillId="8" borderId="62" xfId="3" applyFont="1" applyFill="1" applyBorder="1" applyAlignment="1">
      <alignment horizontal="left" vertical="center" indent="1"/>
    </xf>
    <xf numFmtId="0" fontId="24" fillId="8" borderId="62" xfId="3" applyFont="1" applyFill="1" applyBorder="1" applyAlignment="1">
      <alignment horizontal="left" vertical="center" indent="1"/>
    </xf>
    <xf numFmtId="0" fontId="28" fillId="8" borderId="62" xfId="2" applyFont="1" applyFill="1" applyBorder="1" applyAlignment="1">
      <alignment horizontal="left" vertical="center" indent="1"/>
    </xf>
    <xf numFmtId="8" fontId="28" fillId="8" borderId="62" xfId="0" applyNumberFormat="1" applyFont="1" applyFill="1" applyBorder="1" applyAlignment="1">
      <alignment horizontal="center" vertical="center"/>
    </xf>
    <xf numFmtId="0" fontId="29" fillId="11" borderId="62" xfId="2" applyFont="1" applyFill="1" applyBorder="1" applyAlignment="1">
      <alignment horizontal="left" vertical="center" indent="1"/>
    </xf>
    <xf numFmtId="8" fontId="30" fillId="11" borderId="62" xfId="0" applyNumberFormat="1" applyFont="1" applyFill="1" applyBorder="1" applyAlignment="1">
      <alignment horizontal="center" vertical="center"/>
    </xf>
    <xf numFmtId="0" fontId="38" fillId="8" borderId="62" xfId="0" applyFont="1" applyFill="1" applyBorder="1" applyAlignment="1">
      <alignment horizontal="left" vertical="center" indent="1"/>
    </xf>
    <xf numFmtId="0" fontId="29" fillId="8" borderId="62" xfId="0" applyFont="1" applyFill="1" applyBorder="1" applyAlignment="1">
      <alignment horizontal="center" vertical="center" wrapText="1"/>
    </xf>
    <xf numFmtId="0" fontId="29" fillId="8" borderId="62" xfId="0" applyFont="1" applyFill="1" applyBorder="1" applyAlignment="1">
      <alignment horizontal="center" vertical="center"/>
    </xf>
    <xf numFmtId="0" fontId="28" fillId="8" borderId="62" xfId="0" applyFont="1" applyFill="1" applyBorder="1" applyAlignment="1">
      <alignment horizontal="left" vertical="center" indent="1"/>
    </xf>
    <xf numFmtId="164" fontId="28" fillId="8" borderId="62" xfId="0" applyNumberFormat="1" applyFont="1" applyFill="1" applyBorder="1" applyAlignment="1">
      <alignment horizontal="center" vertical="center"/>
    </xf>
    <xf numFmtId="164" fontId="39" fillId="11" borderId="62" xfId="0" applyNumberFormat="1" applyFont="1" applyFill="1" applyBorder="1" applyAlignment="1">
      <alignment horizontal="center" vertical="center"/>
    </xf>
    <xf numFmtId="164" fontId="30" fillId="11" borderId="62" xfId="0" applyNumberFormat="1" applyFont="1" applyFill="1" applyBorder="1" applyAlignment="1">
      <alignment horizontal="center" vertical="center"/>
    </xf>
    <xf numFmtId="0" fontId="23" fillId="0" borderId="65" xfId="0" applyFont="1" applyBorder="1" applyAlignment="1">
      <alignment horizontal="left" vertical="center" indent="1"/>
    </xf>
    <xf numFmtId="0" fontId="23" fillId="0" borderId="66" xfId="0" applyFont="1" applyFill="1" applyBorder="1" applyAlignment="1">
      <alignment horizontal="left" vertical="center" indent="1"/>
    </xf>
    <xf numFmtId="0" fontId="23" fillId="0" borderId="67" xfId="0" applyFont="1" applyFill="1" applyBorder="1" applyAlignment="1">
      <alignment horizontal="left" vertical="center" indent="1"/>
    </xf>
    <xf numFmtId="0" fontId="38" fillId="8" borderId="68" xfId="0" applyFont="1" applyFill="1" applyBorder="1" applyAlignment="1">
      <alignment horizontal="left" vertical="center" indent="1"/>
    </xf>
    <xf numFmtId="0" fontId="28" fillId="8" borderId="63" xfId="0" applyFont="1" applyFill="1" applyBorder="1" applyAlignment="1">
      <alignment horizontal="left" vertical="center" indent="1"/>
    </xf>
    <xf numFmtId="0" fontId="29" fillId="11" borderId="63" xfId="0" applyFont="1" applyFill="1" applyBorder="1" applyAlignment="1">
      <alignment horizontal="left" vertical="center" indent="1"/>
    </xf>
    <xf numFmtId="164" fontId="28" fillId="8" borderId="70" xfId="0" applyNumberFormat="1" applyFont="1" applyFill="1" applyBorder="1" applyAlignment="1">
      <alignment horizontal="center" vertical="center"/>
    </xf>
    <xf numFmtId="0" fontId="23" fillId="8" borderId="65" xfId="2" applyFont="1" applyFill="1" applyBorder="1" applyAlignment="1">
      <alignment horizontal="left" vertical="center" indent="1"/>
    </xf>
    <xf numFmtId="0" fontId="23" fillId="0" borderId="66" xfId="0" applyFont="1" applyBorder="1" applyAlignment="1">
      <alignment horizontal="left" vertical="center" indent="1"/>
    </xf>
    <xf numFmtId="0" fontId="35" fillId="0" borderId="66" xfId="0" applyFont="1" applyBorder="1" applyAlignment="1">
      <alignment horizontal="left" vertical="center" indent="1"/>
    </xf>
    <xf numFmtId="0" fontId="35" fillId="0" borderId="67" xfId="0" applyFont="1" applyBorder="1" applyAlignment="1">
      <alignment horizontal="left" vertical="center" indent="1"/>
    </xf>
    <xf numFmtId="0" fontId="36" fillId="8" borderId="68" xfId="0" applyFont="1" applyFill="1" applyBorder="1" applyAlignment="1">
      <alignment horizontal="left" vertical="center" indent="1"/>
    </xf>
    <xf numFmtId="0" fontId="29" fillId="11" borderId="69" xfId="0" applyFont="1" applyFill="1" applyBorder="1" applyAlignment="1">
      <alignment horizontal="left" vertical="center" indent="1"/>
    </xf>
    <xf numFmtId="164" fontId="37" fillId="11" borderId="71" xfId="0" applyNumberFormat="1" applyFont="1" applyFill="1" applyBorder="1" applyAlignment="1">
      <alignment horizontal="center" vertical="center"/>
    </xf>
    <xf numFmtId="164" fontId="28" fillId="11" borderId="64" xfId="0" applyNumberFormat="1" applyFont="1" applyFill="1" applyBorder="1" applyAlignment="1">
      <alignment horizontal="center" vertical="center"/>
    </xf>
    <xf numFmtId="0" fontId="23" fillId="8" borderId="65" xfId="0" applyFont="1" applyFill="1" applyBorder="1" applyAlignment="1">
      <alignment horizontal="left" vertical="center" indent="1"/>
    </xf>
    <xf numFmtId="0" fontId="23" fillId="8" borderId="66" xfId="0" applyFont="1" applyFill="1" applyBorder="1" applyAlignment="1">
      <alignment horizontal="left" vertical="center" indent="1"/>
    </xf>
    <xf numFmtId="0" fontId="23" fillId="8" borderId="67" xfId="0" applyFont="1" applyFill="1" applyBorder="1" applyAlignment="1">
      <alignment horizontal="left" vertical="center" indent="1"/>
    </xf>
    <xf numFmtId="0" fontId="38" fillId="8" borderId="68" xfId="0" applyFont="1" applyFill="1" applyBorder="1" applyAlignment="1">
      <alignment horizontal="center" vertical="center"/>
    </xf>
    <xf numFmtId="164" fontId="30" fillId="11" borderId="64" xfId="0" applyNumberFormat="1" applyFont="1" applyFill="1" applyBorder="1" applyAlignment="1">
      <alignment horizontal="center" vertical="center"/>
    </xf>
    <xf numFmtId="0" fontId="23" fillId="0" borderId="65" xfId="0" applyFont="1" applyBorder="1" applyAlignment="1">
      <alignment horizontal="left" vertical="center" indent="1"/>
    </xf>
    <xf numFmtId="0" fontId="23" fillId="0" borderId="66" xfId="0" applyFont="1" applyBorder="1" applyAlignment="1">
      <alignment horizontal="left" vertical="center" indent="1"/>
    </xf>
    <xf numFmtId="0" fontId="23" fillId="0" borderId="67" xfId="0" applyFont="1" applyBorder="1" applyAlignment="1">
      <alignment horizontal="left" vertical="center" indent="1"/>
    </xf>
    <xf numFmtId="0" fontId="23" fillId="0" borderId="62" xfId="0" applyFont="1" applyBorder="1" applyAlignment="1">
      <alignment horizontal="left" vertical="center" indent="1"/>
    </xf>
    <xf numFmtId="0" fontId="51" fillId="0" borderId="33" xfId="0" applyFont="1" applyBorder="1" applyAlignment="1">
      <alignment horizontal="left" vertical="center" indent="11"/>
    </xf>
    <xf numFmtId="164" fontId="28" fillId="11" borderId="71" xfId="0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horizontal="left" vertical="center" indent="1"/>
    </xf>
    <xf numFmtId="0" fontId="29" fillId="8" borderId="70" xfId="0" applyFont="1" applyFill="1" applyBorder="1" applyAlignment="1">
      <alignment horizontal="center" vertical="center" wrapText="1"/>
    </xf>
    <xf numFmtId="0" fontId="29" fillId="8" borderId="70" xfId="0" applyFont="1" applyFill="1" applyBorder="1" applyAlignment="1">
      <alignment horizontal="center" vertical="center"/>
    </xf>
    <xf numFmtId="0" fontId="38" fillId="8" borderId="68" xfId="0" applyFont="1" applyFill="1" applyBorder="1" applyAlignment="1">
      <alignment vertical="center"/>
    </xf>
    <xf numFmtId="164" fontId="29" fillId="11" borderId="71" xfId="0" applyNumberFormat="1" applyFont="1" applyFill="1" applyBorder="1" applyAlignment="1">
      <alignment horizontal="center" vertical="center"/>
    </xf>
    <xf numFmtId="164" fontId="29" fillId="11" borderId="64" xfId="0" applyNumberFormat="1" applyFont="1" applyFill="1" applyBorder="1" applyAlignment="1">
      <alignment horizontal="center" vertical="center"/>
    </xf>
    <xf numFmtId="0" fontId="23" fillId="8" borderId="65" xfId="0" applyFont="1" applyFill="1" applyBorder="1" applyAlignment="1">
      <alignment vertical="center"/>
    </xf>
    <xf numFmtId="0" fontId="23" fillId="8" borderId="66" xfId="0" applyFont="1" applyFill="1" applyBorder="1" applyAlignment="1">
      <alignment vertical="center"/>
    </xf>
    <xf numFmtId="0" fontId="23" fillId="8" borderId="67" xfId="0" applyFont="1" applyFill="1" applyBorder="1" applyAlignment="1">
      <alignment vertical="center"/>
    </xf>
    <xf numFmtId="0" fontId="6" fillId="0" borderId="49" xfId="0" applyFont="1" applyBorder="1" applyAlignment="1">
      <alignment horizontal="center" vertical="center" wrapText="1"/>
    </xf>
    <xf numFmtId="8" fontId="6" fillId="5" borderId="60" xfId="0" applyNumberFormat="1" applyFont="1" applyFill="1" applyBorder="1" applyAlignment="1">
      <alignment horizontal="center" vertical="center" wrapText="1"/>
    </xf>
    <xf numFmtId="8" fontId="6" fillId="0" borderId="55" xfId="0" applyNumberFormat="1" applyFont="1" applyBorder="1" applyAlignment="1">
      <alignment horizontal="center" vertical="center" wrapText="1"/>
    </xf>
    <xf numFmtId="8" fontId="6" fillId="5" borderId="51" xfId="0" applyNumberFormat="1" applyFont="1" applyFill="1" applyBorder="1" applyAlignment="1">
      <alignment horizontal="center" vertical="center" wrapText="1"/>
    </xf>
    <xf numFmtId="8" fontId="6" fillId="0" borderId="53" xfId="0" applyNumberFormat="1" applyFont="1" applyBorder="1" applyAlignment="1">
      <alignment horizontal="center" vertical="center" wrapText="1"/>
    </xf>
    <xf numFmtId="8" fontId="6" fillId="0" borderId="56" xfId="0" applyNumberFormat="1" applyFont="1" applyBorder="1" applyAlignment="1">
      <alignment horizontal="center" vertical="center" wrapText="1"/>
    </xf>
    <xf numFmtId="8" fontId="6" fillId="0" borderId="42" xfId="0" applyNumberFormat="1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8" fontId="6" fillId="0" borderId="51" xfId="0" applyNumberFormat="1" applyFont="1" applyBorder="1" applyAlignment="1">
      <alignment horizontal="center" vertical="center" wrapText="1"/>
    </xf>
    <xf numFmtId="8" fontId="6" fillId="0" borderId="52" xfId="0" applyNumberFormat="1" applyFont="1" applyBorder="1" applyAlignment="1">
      <alignment horizontal="center" vertical="center" wrapText="1"/>
    </xf>
    <xf numFmtId="0" fontId="6" fillId="0" borderId="72" xfId="0" applyFont="1" applyBorder="1" applyAlignment="1">
      <alignment wrapText="1"/>
    </xf>
    <xf numFmtId="0" fontId="4" fillId="0" borderId="73" xfId="0" applyFont="1" applyBorder="1" applyAlignment="1">
      <alignment wrapText="1"/>
    </xf>
    <xf numFmtId="164" fontId="6" fillId="0" borderId="74" xfId="0" applyNumberFormat="1" applyFont="1" applyBorder="1" applyAlignment="1">
      <alignment horizontal="right" wrapText="1"/>
    </xf>
    <xf numFmtId="0" fontId="6" fillId="0" borderId="75" xfId="0" applyFont="1" applyBorder="1" applyAlignment="1">
      <alignment wrapText="1"/>
    </xf>
    <xf numFmtId="0" fontId="52" fillId="6" borderId="33" xfId="0" applyFont="1" applyFill="1" applyBorder="1" applyAlignment="1">
      <alignment vertical="center"/>
    </xf>
    <xf numFmtId="0" fontId="53" fillId="6" borderId="33" xfId="0" applyFont="1" applyFill="1" applyBorder="1" applyAlignment="1">
      <alignment vertical="center"/>
    </xf>
  </cellXfs>
  <cellStyles count="4">
    <cellStyle name="Heading 1" xfId="1" builtinId="16"/>
    <cellStyle name="Heading 2" xfId="2" builtinId="17"/>
    <cellStyle name="Heading 3" xfId="3" builtinId="18"/>
    <cellStyle name="Normal" xfId="0" builtinId="0"/>
  </cellStyles>
  <dxfs count="101"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0" tint="-0.14993743705557422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8"/>
        </top>
        <bottom style="thin">
          <color theme="0" tint="-0.14990691854609822"/>
        </bottom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8"/>
        </top>
        <bottom style="thin">
          <color theme="0" tint="-0.14993743705557422"/>
        </bottom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8"/>
        </top>
        <bottom style="thin">
          <color theme="0" tint="-0.149937437055574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8"/>
        </top>
        <bottom style="thin">
          <color theme="0" tint="-0.14993743705557422"/>
        </bottom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8"/>
        </top>
        <bottom style="thin">
          <color theme="0" tint="-0.14993743705557422"/>
        </bottom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8"/>
        </top>
        <bottom style="thin">
          <color theme="0" tint="-0.14993743705557422"/>
        </bottom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8"/>
        </top>
        <bottom style="thin">
          <color theme="0" tint="-0.14993743705557422"/>
        </bottom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8"/>
        </top>
        <bottom style="thin">
          <color theme="0" tint="-0.14993743705557422"/>
        </bottom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8"/>
        </top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top style="thin">
          <color theme="8"/>
        </top>
        <bottom style="thin">
          <color theme="0" tint="-0.14993743705557422"/>
        </bottom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bottom style="thin">
          <color theme="0" tint="-0.14993743705557422"/>
        </bottom>
      </border>
    </dxf>
    <dxf>
      <border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1" defaultTableStyle="TableStyleMedium2" defaultPivotStyle="PivotStyleLight16">
    <tableStyle name="Address Book" pivot="0" count="5" xr9:uid="{3F0F557F-2AE3-49AD-B7A3-7898CE9573FC}">
      <tableStyleElement type="wholeTable" dxfId="100"/>
      <tableStyleElement type="headerRow" dxfId="99"/>
      <tableStyleElement type="totalRow" dxfId="98"/>
      <tableStyleElement type="firstRowStripe" dxfId="97"/>
      <tableStyleElement type="secondRowStripe" dxfId="96"/>
    </tableStyle>
  </tableStyles>
  <colors>
    <mruColors>
      <color rgb="FF072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624417</xdr:colOff>
      <xdr:row>0</xdr:row>
      <xdr:rowOff>190500</xdr:rowOff>
    </xdr:from>
    <xdr:to>
      <xdr:col>9</xdr:col>
      <xdr:colOff>465666</xdr:colOff>
      <xdr:row>2</xdr:row>
      <xdr:rowOff>152911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AED18C-4F44-4095-A46B-B5B08344B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0" y="190500"/>
          <a:ext cx="2719916" cy="6291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10C812-CBDA-4A68-A87B-4F789DF38A55}" name="Housing" displayName="Housing" ref="B15:E26" totalsRowCount="1" headerRowBorderDxfId="94" tableBorderDxfId="95" totalsRowBorderDxfId="93">
  <tableColumns count="4">
    <tableColumn id="1" xr3:uid="{27170487-4025-42ED-845B-D722DA404588}" name="0" totalsRowLabel="Subtotal" dataDxfId="48"/>
    <tableColumn id="2" xr3:uid="{3498C97C-13BF-4CD3-930B-FE403B49D677}" name="Projected_x000a_Cost" dataDxfId="47"/>
    <tableColumn id="3" xr3:uid="{63BD739C-D9CA-4C82-98C9-0DB22D6820AB}" name="Actual _x000a_Cost" dataDxfId="46"/>
    <tableColumn id="4" xr3:uid="{86F817DB-6A85-4215-9C0B-DEFAF29EBA7C}" name="Difference" totalsRowFunction="sum" dataDxfId="45">
      <calculatedColumnFormula>Housing[[#This Row],[Projected
Cost]]-Housing[[#This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D3AC912-2E52-43A7-8D44-E6479992B9B6}" name="Pets" displayName="Pets" ref="B55:E61" totalsRowCount="1" totalsRowDxfId="68" headerRowBorderDxfId="66" tableBorderDxfId="67" totalsRowBorderDxfId="65">
  <autoFilter ref="B55:E60" xr:uid="{EEC8B0FB-754D-4A51-86F1-0F67BE5CC391}"/>
  <tableColumns count="4">
    <tableColumn id="1" xr3:uid="{56277E5B-47AC-42DD-86DC-D7AF22F8569C}" name="0" totalsRowLabel="Subtotal" dataDxfId="19"/>
    <tableColumn id="2" xr3:uid="{9F126F7E-5960-4CBE-8A1F-E551840C0158}" name="Projected _x000a_Cost" dataDxfId="18"/>
    <tableColumn id="3" xr3:uid="{C8165E36-51C8-46B2-BE82-6ABFBD51D33C}" name="Actual _x000a_Cost" dataDxfId="17"/>
    <tableColumn id="4" xr3:uid="{8D92A9CC-7EE2-417F-9A11-E572D2A711ED}" name="Difference" totalsRowFunction="sum" dataDxfId="16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B59D33B-47A7-432D-B2C6-F807C425EB9F}" name="Legal" displayName="Legal" ref="G64:J69" totalsRowCount="1" headerRowBorderDxfId="63" tableBorderDxfId="64" totalsRowBorderDxfId="62">
  <autoFilter ref="G64:J68" xr:uid="{312B8ED8-9329-4ECE-B679-1394D5CBACC8}"/>
  <tableColumns count="4">
    <tableColumn id="1" xr3:uid="{A3B156F1-516B-4A0B-A6EC-800022FC9D81}" name="Column1" totalsRowLabel="Subtotal" dataDxfId="11" totalsRowDxfId="7"/>
    <tableColumn id="2" xr3:uid="{B7E45494-5DAB-45FA-A578-A89D6AC10665}" name="Projected _x000a_Cost" dataDxfId="10" totalsRowDxfId="6"/>
    <tableColumn id="3" xr3:uid="{F1986092-B52B-48B7-9DAB-4AE751B42DBF}" name="Actual _x000a_Cost" dataDxfId="9" totalsRowDxfId="5"/>
    <tableColumn id="4" xr3:uid="{2F326357-DD99-4E08-AA7B-264E0391BE55}" name="Difference" totalsRowFunction="sum" dataDxfId="8" totalsRowDxfId="4">
      <calculatedColumnFormula>Legal[[#This Row],[Projected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CE62E08-8799-4B86-9D5D-A1103335ED48}" name="PersonalCare" displayName="PersonalCare" ref="B64:E72" totalsRowCount="1" headerRowBorderDxfId="60" tableBorderDxfId="61" totalsRowBorderDxfId="59">
  <autoFilter ref="B64:E71" xr:uid="{C5DDA7E3-7F98-40A5-AECE-056C39143C63}"/>
  <tableColumns count="4">
    <tableColumn id="1" xr3:uid="{E8F67524-BC12-48EC-85FF-C173493DF7D1}" name="0" totalsRowLabel="Subtotal" dataDxfId="3"/>
    <tableColumn id="2" xr3:uid="{10EA9005-1019-4DCA-9367-2B1F59565462}" name="Projected _x000a_Cost" dataDxfId="2"/>
    <tableColumn id="3" xr3:uid="{39E9DDAB-0FB2-404F-80F7-39A2439E73DF}" name="Actual _x000a_Cost" dataDxfId="1"/>
    <tableColumn id="4" xr3:uid="{EEFA8FA7-1E03-455D-9B38-6DF3218D8B79}" name="Difference" totalsRowFunction="sum" dataDxfId="0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4AEF00-6573-4DEA-A7BD-8380EE2B37D4}" name="Entertainment" displayName="Entertainment" ref="G15:J25" totalsRowCount="1" headerRowDxfId="58" totalsRowDxfId="57" headerRowBorderDxfId="91" tableBorderDxfId="92" totalsRowBorderDxfId="90">
  <autoFilter ref="G15:J24" xr:uid="{BA5A06D3-511B-40F8-B6C4-B940C470629F}">
    <filterColumn colId="0">
      <filters>
        <filter val="CDs"/>
        <filter val="Concerts"/>
        <filter val="Movies"/>
        <filter val="Other"/>
        <filter val="Sporting events"/>
        <filter val="Video/DVD"/>
      </filters>
    </filterColumn>
  </autoFilter>
  <tableColumns count="4">
    <tableColumn id="1" xr3:uid="{A4D1BF1D-48D2-449C-B993-AE55B040EBD7}" name="0" totalsRowLabel="Subtotal" dataDxfId="56" totalsRowDxfId="55"/>
    <tableColumn id="2" xr3:uid="{B25ABA46-FC6B-4D31-9E5F-2C74D495B3C1}" name="Projected _x000a_Cost" dataDxfId="54" totalsRowDxfId="51"/>
    <tableColumn id="3" xr3:uid="{7F53AF49-FED8-4004-9BD5-F63ECC77C651}" name="Actual _x000a_Cost" dataDxfId="53" totalsRowDxfId="50"/>
    <tableColumn id="4" xr3:uid="{E85A9403-D149-45C9-95C6-F4D4C6B22D70}" name="Difference" totalsRowFunction="sum" dataDxfId="52" totalsRowDxfId="49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9D90312-9D23-4C5A-909A-DFD70EF5887D}" name="Loans" displayName="Loans" ref="G29:J36" totalsRowCount="1" headerRowBorderDxfId="88" tableBorderDxfId="89" totalsRowBorderDxfId="87">
  <autoFilter ref="G29:J35" xr:uid="{9E376A0E-BA20-480F-A3D9-9C4768EAC292}"/>
  <tableColumns count="4">
    <tableColumn id="1" xr3:uid="{AB48BE02-67A0-41B7-BFC2-4B84A77E512C}" name="0" totalsRowLabel="Subtotal" dataDxfId="40"/>
    <tableColumn id="2" xr3:uid="{7A4F52E0-CF27-42CB-B33B-D3AD64A57167}" name="Projected _x000a_Cost" dataDxfId="39"/>
    <tableColumn id="3" xr3:uid="{1EF1BFB6-9458-439F-B05A-2743B583F43F}" name="Actual _x000a_Cost" dataDxfId="38"/>
    <tableColumn id="4" xr3:uid="{60713B66-208F-4FDA-AE58-82C4870B7831}" name="Difference" totalsRowFunction="sum" dataDxfId="37">
      <calculatedColumnFormula>Loans[[#This Row],[Projected 
Cost]]-Loans[[#This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2218E6-25C9-483A-AB52-A97B33EC7199}" name="Transportation" displayName="Transportation" ref="B29:E37" totalsRowCount="1" headerRowBorderDxfId="85" tableBorderDxfId="86" totalsRowBorderDxfId="84">
  <autoFilter ref="B29:E36" xr:uid="{655D3194-3F0C-42BB-88EA-AD6CCBDA7C6C}"/>
  <tableColumns count="4">
    <tableColumn id="1" xr3:uid="{D59EC5C1-BD1F-44F0-8F55-4D39964944D0}" name="0" totalsRowLabel="Subtotal" dataDxfId="44"/>
    <tableColumn id="2" xr3:uid="{F117D38C-E718-4E8C-9A31-785EC5FF072A}" name="Projected _x000a_Cost" dataDxfId="43"/>
    <tableColumn id="3" xr3:uid="{858CF56F-C872-436C-8364-6E7B9534125F}" name="Actual _x000a_Cost" dataDxfId="42"/>
    <tableColumn id="4" xr3:uid="{BA63DC1C-D809-4F23-9333-5896FDC64CC1}" name="Difference" totalsRowFunction="sum" dataDxfId="41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65CF1C7-9F40-4C45-A152-273E2AD05BE6}" name="Insurance" displayName="Insurance" ref="B40:E45" totalsRowCount="1" headerRowBorderDxfId="82" tableBorderDxfId="83" totalsRowBorderDxfId="81">
  <autoFilter ref="B40:E44" xr:uid="{5A5ECDC5-31D7-4CEF-91C0-392D6BAF2A24}"/>
  <tableColumns count="4">
    <tableColumn id="1" xr3:uid="{82FC34E2-6B30-4CDD-9242-E37F9D872617}" name="0" totalsRowLabel="Subtotal" dataDxfId="31"/>
    <tableColumn id="2" xr3:uid="{CB3766FF-1210-4CDB-9BF4-F04466150FAF}" name="Projected _x000a_Cost" dataDxfId="30"/>
    <tableColumn id="3" xr3:uid="{F1DD0322-DBD0-4C0B-8C06-688CD20412C6}" name="Actual _x000a_Cost" dataDxfId="29"/>
    <tableColumn id="4" xr3:uid="{9532B2B5-CCFC-4438-90FE-5B52AF7DCE9E}" name="Difference" totalsRowFunction="sum" dataDxfId="28">
      <calculatedColumnFormula>Insurance[[#This Row],[Projected 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9057F89-D024-402E-A24F-D8E4941A41D3}" name="Taxes" displayName="Taxes" ref="G40:J45" totalsRowCount="1" headerRowDxfId="32" headerRowBorderDxfId="79" tableBorderDxfId="80" totalsRowBorderDxfId="78">
  <autoFilter ref="G40:J44" xr:uid="{4D126554-5D37-4095-8A78-C3E135061492}"/>
  <tableColumns count="4">
    <tableColumn id="1" xr3:uid="{98B92524-5E50-4BB5-9FB5-259D6C2FB875}" name="0" totalsRowLabel="Subtotal" dataDxfId="36"/>
    <tableColumn id="2" xr3:uid="{D02A7066-1E96-4C6B-8420-BD3BA03BE0EC}" name="Projected _x000a_Cost" dataDxfId="35"/>
    <tableColumn id="3" xr3:uid="{34F2EA5C-2E50-4DC7-8779-139A6808C089}" name="Actual _x000a_Cost" dataDxfId="34"/>
    <tableColumn id="4" xr3:uid="{5404E2E8-3077-4584-8674-EA92F4A87EB6}" name="Difference" totalsRowFunction="sum" dataDxfId="33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00C8138-F3EF-4D1A-A873-DE9B97101C30}" name="Savings" displayName="Savings" ref="G48:J52" totalsRowCount="1" headerRowBorderDxfId="76" tableBorderDxfId="77" totalsRowBorderDxfId="75">
  <autoFilter ref="G48:J51" xr:uid="{20C62059-ACE2-471C-9A56-B4BFC5A3FAFE}"/>
  <tableColumns count="4">
    <tableColumn id="1" xr3:uid="{BB1F11FA-C095-4AA5-85C8-FD5BCBF2B22A}" name="0" totalsRowLabel="Subtotal" dataDxfId="23"/>
    <tableColumn id="2" xr3:uid="{EC788A24-61F7-46B2-9A93-20A10A1A4F61}" name="Projected _x000a_Cost" dataDxfId="22"/>
    <tableColumn id="3" xr3:uid="{DD003DA0-7BAA-4E0F-9631-74534EF68D9C}" name="Actual _x000a_Cost" dataDxfId="21"/>
    <tableColumn id="4" xr3:uid="{2D8A6AC7-73F4-4164-AEFE-C19A8DDC9C32}" name="Difference" totalsRowFunction="sum" dataDxfId="20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55F3BE3-175A-4406-A67A-45705B8EA250}" name="Food" displayName="Food" ref="B48:E52" totalsRowCount="1" headerRowBorderDxfId="73" tableBorderDxfId="74" totalsRowBorderDxfId="72">
  <autoFilter ref="B48:E51" xr:uid="{E5DAEC88-838E-4930-8D0A-AE389B51EA1E}"/>
  <tableColumns count="4">
    <tableColumn id="1" xr3:uid="{A6F7CF27-C56E-4A9C-9A0B-9EBBCD6076CA}" name="0" totalsRowLabel="Subtotal" dataDxfId="27"/>
    <tableColumn id="2" xr3:uid="{94E98665-3F42-452C-A79A-2CA574AD6DAB}" name="Projected _x000a_Cost" dataDxfId="26"/>
    <tableColumn id="3" xr3:uid="{5408E60E-6402-4329-AD00-18732C5198C1}" name="Actual _x000a_Cost" dataDxfId="25"/>
    <tableColumn id="4" xr3:uid="{009CF3DE-29C5-4342-B130-04708ACF73CF}" name="Difference" totalsRowFunction="sum" dataDxfId="24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281D160-6254-439D-A3D1-3B34DEA3E46F}" name="Gifts" displayName="Gifts" ref="G55:J59" totalsRowCount="1" headerRowBorderDxfId="70" tableBorderDxfId="71" totalsRowBorderDxfId="69">
  <autoFilter ref="G55:J58" xr:uid="{50F67574-E323-4D95-9488-E4DBE5557C5C}"/>
  <tableColumns count="4">
    <tableColumn id="1" xr3:uid="{D97F5225-9B89-4051-843F-B65FD28D8D5E}" name="0" totalsRowLabel="Subtotal" dataDxfId="15"/>
    <tableColumn id="2" xr3:uid="{F5610D4F-FE05-43B9-8EC2-9D898A8ECB05}" name="Projected _x000a_Cost" dataDxfId="14"/>
    <tableColumn id="3" xr3:uid="{1C245D46-6C85-4026-8A89-E64AEA19020A}" name="Actual _x000a_Cost" dataDxfId="13"/>
    <tableColumn id="4" xr3:uid="{95E7D13F-80FC-4A17-B815-F20293D896B5}" name="Difference" totalsRowFunction="sum" dataDxfId="12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workbookViewId="0"/>
  </sheetViews>
  <sheetFormatPr defaultColWidth="12.625" defaultRowHeight="15" customHeight="1"/>
  <cols>
    <col min="1" max="1" width="29" customWidth="1"/>
    <col min="2" max="2" width="10.375" customWidth="1"/>
    <col min="3" max="3" width="11.875" customWidth="1"/>
    <col min="4" max="4" width="18.5" customWidth="1"/>
    <col min="5" max="5" width="9.625" customWidth="1"/>
    <col min="6" max="6" width="9.75" customWidth="1"/>
    <col min="7" max="8" width="7.625" customWidth="1"/>
    <col min="9" max="9" width="22.5" customWidth="1"/>
    <col min="10" max="10" width="15.25" customWidth="1"/>
    <col min="11" max="11" width="11.5" customWidth="1"/>
    <col min="12" max="12" width="23.75" customWidth="1"/>
    <col min="13" max="13" width="12.5" customWidth="1"/>
    <col min="14" max="14" width="11.25" customWidth="1"/>
    <col min="15" max="26" width="7.625" customWidth="1"/>
  </cols>
  <sheetData>
    <row r="1" spans="1:15" ht="18.75" customHeight="1">
      <c r="A1" s="73" t="s">
        <v>0</v>
      </c>
      <c r="B1" s="74"/>
      <c r="C1" s="74"/>
      <c r="D1" s="75"/>
      <c r="E1" s="1"/>
      <c r="F1" s="1"/>
      <c r="I1" s="73" t="s">
        <v>1</v>
      </c>
      <c r="J1" s="74"/>
      <c r="K1" s="74"/>
      <c r="L1" s="75"/>
      <c r="M1" s="1"/>
      <c r="N1" s="1"/>
    </row>
    <row r="2" spans="1:15" ht="22.5" customHeight="1">
      <c r="A2" s="76" t="s">
        <v>2</v>
      </c>
      <c r="B2" s="78">
        <v>43994</v>
      </c>
      <c r="C2" s="79"/>
      <c r="D2" s="80"/>
      <c r="E2" s="1"/>
      <c r="F2" s="1"/>
      <c r="I2" s="76" t="s">
        <v>2</v>
      </c>
      <c r="J2" s="78">
        <v>44008</v>
      </c>
      <c r="K2" s="79"/>
      <c r="L2" s="80"/>
      <c r="M2" s="1"/>
      <c r="N2" s="1"/>
    </row>
    <row r="3" spans="1:15" ht="15" customHeight="1">
      <c r="A3" s="77"/>
      <c r="B3" s="81"/>
      <c r="C3" s="82"/>
      <c r="D3" s="83"/>
      <c r="E3" s="1"/>
      <c r="F3" s="1"/>
      <c r="I3" s="77"/>
      <c r="J3" s="81"/>
      <c r="K3" s="82"/>
      <c r="L3" s="83"/>
      <c r="M3" s="1"/>
      <c r="N3" s="1"/>
    </row>
    <row r="4" spans="1:15" ht="14.25" customHeight="1">
      <c r="A4" s="2"/>
      <c r="B4" s="2"/>
      <c r="C4" s="1"/>
      <c r="D4" s="1"/>
      <c r="E4" s="1"/>
      <c r="F4" s="1"/>
      <c r="I4" s="2"/>
      <c r="J4" s="2"/>
      <c r="K4" s="1"/>
      <c r="L4" s="1"/>
      <c r="M4" s="1"/>
      <c r="N4" s="1"/>
    </row>
    <row r="5" spans="1:15" ht="14.25" customHeight="1">
      <c r="A5" s="84" t="s">
        <v>3</v>
      </c>
      <c r="B5" s="72"/>
      <c r="C5" s="1"/>
      <c r="D5" s="1"/>
      <c r="E5" s="1"/>
      <c r="F5" s="1"/>
      <c r="I5" s="84" t="s">
        <v>3</v>
      </c>
      <c r="J5" s="72"/>
      <c r="K5" s="1"/>
      <c r="L5" s="1"/>
      <c r="M5" s="1"/>
      <c r="N5" s="1"/>
    </row>
    <row r="6" spans="1:15" ht="14.25" customHeight="1">
      <c r="A6" s="3" t="s">
        <v>3</v>
      </c>
      <c r="B6" s="4">
        <v>2489</v>
      </c>
      <c r="C6" s="1"/>
      <c r="D6" s="1"/>
      <c r="E6" s="1"/>
      <c r="F6" s="1"/>
      <c r="I6" s="3" t="s">
        <v>3</v>
      </c>
      <c r="J6" s="4">
        <v>2500</v>
      </c>
      <c r="K6" s="1"/>
      <c r="L6" s="1"/>
      <c r="M6" s="1"/>
      <c r="N6" s="1"/>
    </row>
    <row r="7" spans="1:15" ht="14.25" customHeight="1">
      <c r="A7" s="3" t="s">
        <v>3</v>
      </c>
      <c r="B7" s="4"/>
      <c r="C7" s="1"/>
      <c r="D7" s="1"/>
      <c r="E7" s="1"/>
      <c r="F7" s="1"/>
      <c r="I7" s="3" t="s">
        <v>3</v>
      </c>
      <c r="J7" s="4"/>
      <c r="K7" s="1"/>
      <c r="L7" s="1"/>
      <c r="M7" s="1"/>
      <c r="N7" s="1"/>
    </row>
    <row r="8" spans="1:15" ht="14.25" customHeight="1">
      <c r="A8" s="3" t="s">
        <v>4</v>
      </c>
      <c r="B8" s="4"/>
      <c r="C8" s="1"/>
      <c r="D8" s="1"/>
      <c r="E8" s="1"/>
      <c r="F8" s="1"/>
      <c r="I8" s="3" t="s">
        <v>4</v>
      </c>
      <c r="J8" s="4"/>
      <c r="K8" s="1"/>
      <c r="L8" s="1"/>
      <c r="M8" s="1"/>
      <c r="N8" s="1"/>
    </row>
    <row r="9" spans="1:15" ht="14.25" customHeight="1">
      <c r="A9" s="3" t="s">
        <v>5</v>
      </c>
      <c r="B9" s="4">
        <v>650</v>
      </c>
      <c r="C9" s="1"/>
      <c r="D9" s="1"/>
      <c r="E9" s="1"/>
      <c r="F9" s="1"/>
      <c r="I9" s="3" t="s">
        <v>5</v>
      </c>
      <c r="J9" s="4">
        <v>650</v>
      </c>
      <c r="K9" s="1"/>
      <c r="L9" s="1"/>
      <c r="M9" s="1"/>
      <c r="N9" s="1"/>
    </row>
    <row r="10" spans="1:15" ht="14.25" customHeight="1">
      <c r="A10" s="3" t="s">
        <v>6</v>
      </c>
      <c r="B10" s="4"/>
      <c r="C10" s="1"/>
      <c r="D10" s="1"/>
      <c r="E10" s="1"/>
      <c r="F10" s="1"/>
      <c r="I10" s="3" t="s">
        <v>6</v>
      </c>
      <c r="J10" s="4"/>
      <c r="K10" s="1"/>
      <c r="L10" s="1"/>
      <c r="M10" s="1"/>
      <c r="N10" s="1"/>
    </row>
    <row r="11" spans="1:15" ht="14.25" customHeight="1">
      <c r="A11" s="3" t="s">
        <v>7</v>
      </c>
      <c r="B11" s="5">
        <f>SUM(SUM(B6:B8)-SUM(B9:B10))</f>
        <v>1839</v>
      </c>
      <c r="C11" s="1"/>
      <c r="D11" s="1"/>
      <c r="E11" s="1"/>
      <c r="F11" s="1"/>
      <c r="I11" s="3" t="s">
        <v>7</v>
      </c>
      <c r="J11" s="5">
        <f>SUM(SUM(J6:J8)-SUM(J9:J10))</f>
        <v>1850</v>
      </c>
      <c r="K11" s="1"/>
      <c r="L11" s="1"/>
      <c r="M11" s="1"/>
      <c r="N11" s="1"/>
    </row>
    <row r="12" spans="1:15" ht="14.25" customHeight="1">
      <c r="A12" s="6"/>
      <c r="B12" s="6"/>
      <c r="C12" s="6"/>
      <c r="D12" s="6"/>
      <c r="E12" s="6"/>
      <c r="F12" s="6"/>
      <c r="G12" s="1"/>
      <c r="I12" s="6"/>
      <c r="J12" s="6"/>
      <c r="K12" s="6"/>
      <c r="L12" s="6"/>
      <c r="M12" s="6"/>
      <c r="N12" s="6"/>
      <c r="O12" s="1"/>
    </row>
    <row r="13" spans="1:15" ht="17.25" customHeight="1">
      <c r="A13" s="85" t="s">
        <v>8</v>
      </c>
      <c r="B13" s="86"/>
      <c r="C13" s="87"/>
      <c r="D13" s="85" t="s">
        <v>9</v>
      </c>
      <c r="E13" s="86"/>
      <c r="F13" s="87"/>
      <c r="G13" s="7"/>
      <c r="I13" s="85" t="s">
        <v>8</v>
      </c>
      <c r="J13" s="86"/>
      <c r="K13" s="87"/>
      <c r="L13" s="85" t="s">
        <v>9</v>
      </c>
      <c r="M13" s="86"/>
      <c r="N13" s="87"/>
      <c r="O13" s="7"/>
    </row>
    <row r="14" spans="1:15" ht="14.25" customHeight="1">
      <c r="A14" s="8" t="s">
        <v>10</v>
      </c>
      <c r="B14" s="9" t="s">
        <v>11</v>
      </c>
      <c r="C14" s="10" t="s">
        <v>12</v>
      </c>
      <c r="D14" s="8" t="s">
        <v>10</v>
      </c>
      <c r="E14" s="9" t="s">
        <v>11</v>
      </c>
      <c r="F14" s="10" t="s">
        <v>12</v>
      </c>
      <c r="G14" s="7"/>
      <c r="I14" s="8" t="s">
        <v>10</v>
      </c>
      <c r="J14" s="9" t="s">
        <v>11</v>
      </c>
      <c r="K14" s="10" t="s">
        <v>12</v>
      </c>
      <c r="L14" s="8" t="s">
        <v>10</v>
      </c>
      <c r="M14" s="9" t="s">
        <v>11</v>
      </c>
      <c r="N14" s="10" t="s">
        <v>12</v>
      </c>
      <c r="O14" s="7"/>
    </row>
    <row r="15" spans="1:15" ht="14.25" customHeight="1">
      <c r="A15" s="11" t="s">
        <v>13</v>
      </c>
      <c r="B15" s="12">
        <f>SUM(0.1*B6)</f>
        <v>248.9</v>
      </c>
      <c r="C15" s="13"/>
      <c r="D15" s="14" t="s">
        <v>14</v>
      </c>
      <c r="E15" s="15"/>
      <c r="F15" s="16"/>
      <c r="G15" s="7"/>
      <c r="I15" s="11" t="s">
        <v>13</v>
      </c>
      <c r="J15" s="12">
        <f>SUM(0.1*J6)</f>
        <v>250</v>
      </c>
      <c r="K15" s="13"/>
      <c r="L15" s="14" t="s">
        <v>14</v>
      </c>
      <c r="M15" s="15"/>
      <c r="N15" s="17"/>
      <c r="O15" s="7"/>
    </row>
    <row r="16" spans="1:15" ht="14.25" customHeight="1">
      <c r="A16" s="11" t="s">
        <v>15</v>
      </c>
      <c r="B16" s="12"/>
      <c r="C16" s="13"/>
      <c r="D16" s="11" t="s">
        <v>16</v>
      </c>
      <c r="E16" s="15"/>
      <c r="F16" s="16"/>
      <c r="G16" s="7"/>
      <c r="I16" s="11" t="s">
        <v>15</v>
      </c>
      <c r="J16" s="12"/>
      <c r="K16" s="18"/>
      <c r="L16" s="11" t="s">
        <v>16</v>
      </c>
      <c r="M16" s="12"/>
      <c r="N16" s="13"/>
      <c r="O16" s="7"/>
    </row>
    <row r="17" spans="1:15" ht="14.25" customHeight="1">
      <c r="A17" s="11" t="s">
        <v>17</v>
      </c>
      <c r="B17" s="12"/>
      <c r="C17" s="13"/>
      <c r="D17" s="11" t="s">
        <v>18</v>
      </c>
      <c r="E17" s="15"/>
      <c r="F17" s="16"/>
      <c r="G17" s="7"/>
      <c r="I17" s="11" t="s">
        <v>17</v>
      </c>
      <c r="J17" s="12"/>
      <c r="K17" s="13"/>
      <c r="L17" s="11" t="s">
        <v>18</v>
      </c>
      <c r="M17" s="12"/>
      <c r="N17" s="18"/>
      <c r="O17" s="7"/>
    </row>
    <row r="18" spans="1:15" ht="14.25" customHeight="1">
      <c r="A18" s="11" t="s">
        <v>19</v>
      </c>
      <c r="B18" s="12"/>
      <c r="C18" s="13"/>
      <c r="D18" s="11" t="s">
        <v>20</v>
      </c>
      <c r="E18" s="15"/>
      <c r="F18" s="16"/>
      <c r="G18" s="7"/>
      <c r="I18" s="11" t="s">
        <v>19</v>
      </c>
      <c r="J18" s="12"/>
      <c r="K18" s="13"/>
      <c r="L18" s="11" t="s">
        <v>20</v>
      </c>
      <c r="M18" s="12"/>
      <c r="N18" s="18"/>
      <c r="O18" s="7"/>
    </row>
    <row r="19" spans="1:15" ht="14.25" customHeight="1">
      <c r="A19" s="11" t="s">
        <v>21</v>
      </c>
      <c r="B19" s="19"/>
      <c r="C19" s="13"/>
      <c r="D19" s="11" t="s">
        <v>22</v>
      </c>
      <c r="E19" s="15"/>
      <c r="F19" s="16"/>
      <c r="G19" s="7"/>
      <c r="I19" s="11" t="s">
        <v>21</v>
      </c>
      <c r="J19" s="19"/>
      <c r="K19" s="18"/>
      <c r="L19" s="11" t="s">
        <v>22</v>
      </c>
      <c r="M19" s="12"/>
      <c r="N19" s="18"/>
      <c r="O19" s="7"/>
    </row>
    <row r="20" spans="1:15" ht="14.25" customHeight="1">
      <c r="A20" s="11" t="s">
        <v>23</v>
      </c>
      <c r="B20" s="12"/>
      <c r="C20" s="13"/>
      <c r="D20" s="11" t="s">
        <v>24</v>
      </c>
      <c r="E20" s="15"/>
      <c r="F20" s="16"/>
      <c r="G20" s="7"/>
      <c r="I20" s="11" t="s">
        <v>23</v>
      </c>
      <c r="J20" s="12"/>
      <c r="K20" s="18"/>
      <c r="L20" s="11" t="s">
        <v>24</v>
      </c>
      <c r="M20" s="12"/>
      <c r="N20" s="18"/>
      <c r="O20" s="7"/>
    </row>
    <row r="21" spans="1:15" ht="14.25" customHeight="1">
      <c r="A21" s="11" t="s">
        <v>25</v>
      </c>
      <c r="B21" s="12"/>
      <c r="C21" s="13"/>
      <c r="D21" s="11" t="s">
        <v>26</v>
      </c>
      <c r="E21" s="15"/>
      <c r="F21" s="16"/>
      <c r="G21" s="7"/>
      <c r="I21" s="11" t="s">
        <v>25</v>
      </c>
      <c r="J21" s="12"/>
      <c r="K21" s="18"/>
      <c r="L21" s="11" t="s">
        <v>26</v>
      </c>
      <c r="M21" s="12"/>
      <c r="N21" s="13"/>
      <c r="O21" s="7"/>
    </row>
    <row r="22" spans="1:15" ht="14.25" customHeight="1">
      <c r="A22" s="11" t="s">
        <v>27</v>
      </c>
      <c r="B22" s="12"/>
      <c r="C22" s="13"/>
      <c r="D22" s="11" t="s">
        <v>28</v>
      </c>
      <c r="E22" s="15"/>
      <c r="F22" s="16"/>
      <c r="G22" s="7"/>
      <c r="I22" s="11" t="s">
        <v>27</v>
      </c>
      <c r="J22" s="12"/>
      <c r="K22" s="18"/>
      <c r="L22" s="11" t="s">
        <v>28</v>
      </c>
      <c r="M22" s="12"/>
      <c r="N22" s="18"/>
      <c r="O22" s="7"/>
    </row>
    <row r="23" spans="1:15" ht="14.25" customHeight="1">
      <c r="A23" s="11" t="s">
        <v>29</v>
      </c>
      <c r="B23" s="12"/>
      <c r="C23" s="13"/>
      <c r="D23" s="11" t="s">
        <v>30</v>
      </c>
      <c r="E23" s="15"/>
      <c r="F23" s="16"/>
      <c r="G23" s="7"/>
      <c r="I23" s="11" t="s">
        <v>29</v>
      </c>
      <c r="J23" s="12"/>
      <c r="K23" s="18"/>
      <c r="L23" s="11" t="s">
        <v>30</v>
      </c>
      <c r="M23" s="12"/>
      <c r="N23" s="18"/>
      <c r="O23" s="7"/>
    </row>
    <row r="24" spans="1:15" ht="14.25" customHeight="1">
      <c r="A24" s="11" t="s">
        <v>31</v>
      </c>
      <c r="B24" s="12"/>
      <c r="C24" s="13"/>
      <c r="D24" s="11"/>
      <c r="E24" s="15"/>
      <c r="F24" s="16"/>
      <c r="G24" s="7"/>
      <c r="I24" s="11" t="s">
        <v>31</v>
      </c>
      <c r="J24" s="12"/>
      <c r="K24" s="18"/>
      <c r="L24" s="11"/>
      <c r="M24" s="19"/>
      <c r="N24" s="18"/>
      <c r="O24" s="7"/>
    </row>
    <row r="25" spans="1:15" ht="14.25" customHeight="1">
      <c r="A25" s="11" t="s">
        <v>32</v>
      </c>
      <c r="B25" s="12"/>
      <c r="C25" s="13"/>
      <c r="D25" s="11"/>
      <c r="E25" s="15"/>
      <c r="F25" s="16"/>
      <c r="G25" s="7"/>
      <c r="I25" s="11" t="s">
        <v>32</v>
      </c>
      <c r="J25" s="12"/>
      <c r="K25" s="18"/>
      <c r="L25" s="11"/>
      <c r="M25" s="19"/>
      <c r="N25" s="18"/>
      <c r="O25" s="7"/>
    </row>
    <row r="26" spans="1:15" ht="14.25" customHeight="1">
      <c r="A26" s="11" t="s">
        <v>33</v>
      </c>
      <c r="B26" s="12"/>
      <c r="C26" s="13"/>
      <c r="D26" s="11"/>
      <c r="E26" s="15"/>
      <c r="F26" s="16"/>
      <c r="G26" s="7"/>
      <c r="I26" s="11" t="s">
        <v>33</v>
      </c>
      <c r="J26" s="12"/>
      <c r="K26" s="18"/>
      <c r="L26" s="11"/>
      <c r="M26" s="19"/>
      <c r="N26" s="18"/>
      <c r="O26" s="7"/>
    </row>
    <row r="27" spans="1:15" ht="14.25" customHeight="1">
      <c r="A27" s="11"/>
      <c r="B27" s="12"/>
      <c r="C27" s="13"/>
      <c r="D27" s="11"/>
      <c r="E27" s="15"/>
      <c r="F27" s="16"/>
      <c r="G27" s="7"/>
      <c r="I27" s="11"/>
      <c r="J27" s="19"/>
      <c r="K27" s="18"/>
      <c r="L27" s="11"/>
      <c r="M27" s="19"/>
      <c r="N27" s="18"/>
      <c r="O27" s="7"/>
    </row>
    <row r="28" spans="1:15" ht="14.25" customHeight="1">
      <c r="A28" s="20"/>
      <c r="B28" s="12"/>
      <c r="C28" s="13"/>
      <c r="D28" s="11"/>
      <c r="E28" s="15"/>
      <c r="F28" s="16"/>
      <c r="G28" s="7"/>
      <c r="I28" s="20"/>
      <c r="J28" s="19"/>
      <c r="K28" s="18"/>
      <c r="L28" s="11"/>
      <c r="M28" s="19"/>
      <c r="N28" s="18"/>
      <c r="O28" s="7"/>
    </row>
    <row r="29" spans="1:15" ht="14.25" customHeight="1">
      <c r="A29" s="21" t="s">
        <v>34</v>
      </c>
      <c r="B29" s="22">
        <f>SUM(B15:B28)</f>
        <v>248.9</v>
      </c>
      <c r="C29" s="23"/>
      <c r="D29" s="21" t="s">
        <v>35</v>
      </c>
      <c r="E29" s="22">
        <f>SUM(E15:E28)</f>
        <v>0</v>
      </c>
      <c r="F29" s="23"/>
      <c r="G29" s="7"/>
      <c r="I29" s="21" t="s">
        <v>34</v>
      </c>
      <c r="J29" s="22">
        <f>SUM(J15:J28)</f>
        <v>250</v>
      </c>
      <c r="K29" s="23"/>
      <c r="L29" s="21" t="s">
        <v>35</v>
      </c>
      <c r="M29" s="22">
        <f>SUM(M15:M28)</f>
        <v>0</v>
      </c>
      <c r="N29" s="23"/>
      <c r="O29" s="7"/>
    </row>
    <row r="30" spans="1:15" ht="14.25" customHeight="1">
      <c r="A30" s="24"/>
      <c r="B30" s="24"/>
      <c r="C30" s="24"/>
      <c r="D30" s="24"/>
      <c r="E30" s="25"/>
      <c r="F30" s="25"/>
      <c r="G30" s="1"/>
      <c r="I30" s="24"/>
      <c r="J30" s="24"/>
      <c r="K30" s="24"/>
      <c r="L30" s="24"/>
      <c r="M30" s="25"/>
      <c r="N30" s="25"/>
      <c r="O30" s="1"/>
    </row>
    <row r="31" spans="1:15" ht="14.25" customHeight="1">
      <c r="A31" s="1"/>
      <c r="B31" s="1"/>
      <c r="C31" s="1"/>
      <c r="D31" s="23"/>
      <c r="E31" s="26" t="s">
        <v>11</v>
      </c>
      <c r="F31" s="26" t="s">
        <v>12</v>
      </c>
      <c r="G31" s="1"/>
      <c r="I31" s="1"/>
      <c r="J31" s="1"/>
      <c r="K31" s="1"/>
      <c r="L31" s="23"/>
      <c r="M31" s="26" t="s">
        <v>11</v>
      </c>
      <c r="N31" s="26" t="s">
        <v>12</v>
      </c>
      <c r="O31" s="1"/>
    </row>
    <row r="32" spans="1:15" ht="14.25" customHeight="1">
      <c r="A32" s="1"/>
      <c r="B32" s="1"/>
      <c r="C32" s="27"/>
      <c r="D32" s="28" t="s">
        <v>36</v>
      </c>
      <c r="E32" s="4">
        <f>SUM(B29,E29)</f>
        <v>248.9</v>
      </c>
      <c r="F32" s="4">
        <f>SUM(C15:C28,F15:F28)</f>
        <v>0</v>
      </c>
      <c r="G32" s="1"/>
      <c r="I32" s="1"/>
      <c r="J32" s="1"/>
      <c r="K32" s="27"/>
      <c r="L32" s="28" t="s">
        <v>36</v>
      </c>
      <c r="M32" s="4">
        <f>SUM(J29,M29)</f>
        <v>250</v>
      </c>
      <c r="N32" s="4">
        <f>SUM(K15:K28,N15:N28)</f>
        <v>0</v>
      </c>
      <c r="O32" s="1"/>
    </row>
    <row r="33" spans="1:15" ht="14.25" customHeight="1">
      <c r="A33" s="1"/>
      <c r="B33" s="1"/>
      <c r="C33" s="27"/>
      <c r="D33" s="28" t="s">
        <v>37</v>
      </c>
      <c r="E33" s="29">
        <f>B11-E32</f>
        <v>1590.1</v>
      </c>
      <c r="F33" s="4">
        <f>B11-F32</f>
        <v>1839</v>
      </c>
      <c r="G33" s="1"/>
      <c r="I33" s="1"/>
      <c r="J33" s="1"/>
      <c r="K33" s="27"/>
      <c r="L33" s="28" t="s">
        <v>37</v>
      </c>
      <c r="M33" s="29">
        <f>J11-M32</f>
        <v>1600</v>
      </c>
      <c r="N33" s="4">
        <f>J11-N32</f>
        <v>1850</v>
      </c>
      <c r="O33" s="1"/>
    </row>
    <row r="34" spans="1:15" ht="17.25" customHeight="1">
      <c r="A34" s="1"/>
      <c r="B34" s="1"/>
      <c r="C34" s="27"/>
      <c r="D34" s="71" t="s">
        <v>38</v>
      </c>
      <c r="E34" s="72"/>
      <c r="F34" s="5">
        <f>F33-F32</f>
        <v>1839</v>
      </c>
      <c r="G34" s="1"/>
      <c r="I34" s="1"/>
      <c r="J34" s="1"/>
      <c r="K34" s="27"/>
      <c r="L34" s="71" t="s">
        <v>38</v>
      </c>
      <c r="M34" s="72"/>
      <c r="N34" s="5">
        <f>N33-N32</f>
        <v>1850</v>
      </c>
      <c r="O34" s="1"/>
    </row>
    <row r="35" spans="1:15" ht="14.25" customHeight="1">
      <c r="A35" s="1"/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  <c r="O35" s="1"/>
    </row>
    <row r="36" spans="1:15" ht="14.25" customHeight="1">
      <c r="A36" s="30" t="s">
        <v>39</v>
      </c>
      <c r="B36" s="1"/>
      <c r="C36" s="1"/>
      <c r="D36" s="1"/>
      <c r="E36" s="1"/>
      <c r="F36" s="1"/>
      <c r="G36" s="1"/>
      <c r="I36" s="30" t="s">
        <v>39</v>
      </c>
      <c r="J36" s="1"/>
      <c r="K36" s="1"/>
      <c r="L36" s="1"/>
      <c r="M36" s="1"/>
      <c r="N36" s="1"/>
      <c r="O36" s="1"/>
    </row>
    <row r="37" spans="1:15" ht="14.25" customHeight="1">
      <c r="A37" s="31" t="s">
        <v>40</v>
      </c>
      <c r="B37" s="1"/>
      <c r="C37" s="1"/>
      <c r="D37" s="1"/>
      <c r="E37" s="1"/>
      <c r="F37" s="1"/>
      <c r="G37" s="1"/>
      <c r="I37" s="31" t="s">
        <v>40</v>
      </c>
      <c r="J37" s="1"/>
      <c r="K37" s="1"/>
      <c r="L37" s="1"/>
      <c r="M37" s="1"/>
      <c r="N37" s="1"/>
      <c r="O37" s="1"/>
    </row>
    <row r="38" spans="1:15" ht="14.25" customHeight="1">
      <c r="A38" s="31" t="s">
        <v>41</v>
      </c>
      <c r="B38" s="1"/>
      <c r="C38" s="1"/>
      <c r="D38" s="1"/>
      <c r="E38" s="1"/>
      <c r="F38" s="1"/>
      <c r="G38" s="1"/>
      <c r="I38" s="31" t="s">
        <v>41</v>
      </c>
      <c r="J38" s="1"/>
      <c r="K38" s="1"/>
      <c r="L38" s="1"/>
      <c r="M38" s="1"/>
      <c r="N38" s="1"/>
      <c r="O38" s="1"/>
    </row>
    <row r="39" spans="1:15" ht="14.25" customHeight="1">
      <c r="A39" s="1"/>
      <c r="B39" s="1"/>
      <c r="C39" s="1"/>
      <c r="D39" s="1"/>
      <c r="E39" s="1"/>
      <c r="F39" s="1"/>
      <c r="G39" s="1"/>
    </row>
    <row r="40" spans="1:15" ht="14.25" customHeight="1">
      <c r="A40" s="1"/>
      <c r="B40" s="1"/>
      <c r="C40" s="1"/>
      <c r="D40" s="1"/>
      <c r="E40" s="1"/>
      <c r="F40" s="1"/>
      <c r="G40" s="1"/>
    </row>
    <row r="41" spans="1:15" ht="14.25" customHeight="1">
      <c r="A41" s="1"/>
      <c r="B41" s="1"/>
      <c r="C41" s="1"/>
      <c r="D41" s="1"/>
      <c r="E41" s="1"/>
      <c r="F41" s="1"/>
      <c r="G41" s="1"/>
    </row>
    <row r="42" spans="1:15" ht="14.25" customHeight="1">
      <c r="A42" s="1"/>
      <c r="B42" s="1"/>
      <c r="C42" s="1"/>
      <c r="D42" s="1"/>
      <c r="E42" s="1"/>
      <c r="F42" s="1"/>
      <c r="G42" s="1"/>
    </row>
    <row r="43" spans="1:15" ht="14.25" customHeight="1">
      <c r="A43" s="1"/>
      <c r="B43" s="1"/>
      <c r="C43" s="1"/>
      <c r="D43" s="1"/>
      <c r="E43" s="1"/>
      <c r="F43" s="1"/>
      <c r="G43" s="1"/>
    </row>
    <row r="44" spans="1:15" ht="14.25" customHeight="1">
      <c r="A44" s="1"/>
      <c r="B44" s="1"/>
      <c r="C44" s="1"/>
      <c r="D44" s="1"/>
      <c r="E44" s="1"/>
      <c r="F44" s="1"/>
      <c r="G44" s="1"/>
    </row>
    <row r="45" spans="1:15" ht="14.25" customHeight="1">
      <c r="A45" s="1"/>
      <c r="B45" s="1"/>
      <c r="C45" s="1"/>
      <c r="D45" s="1"/>
      <c r="E45" s="1"/>
      <c r="F45" s="1"/>
      <c r="G45" s="1"/>
    </row>
    <row r="46" spans="1:15" ht="14.25" customHeight="1">
      <c r="A46" s="1"/>
      <c r="B46" s="1"/>
      <c r="C46" s="1"/>
      <c r="D46" s="1"/>
      <c r="E46" s="1"/>
      <c r="F46" s="1"/>
      <c r="G46" s="1"/>
    </row>
    <row r="47" spans="1:15" ht="14.25" customHeight="1">
      <c r="A47" s="1"/>
      <c r="B47" s="1"/>
      <c r="C47" s="1"/>
      <c r="D47" s="1"/>
      <c r="E47" s="1"/>
      <c r="F47" s="1"/>
      <c r="G47" s="1"/>
    </row>
    <row r="48" spans="1:15" ht="14.25" customHeight="1">
      <c r="A48" s="1"/>
      <c r="B48" s="1"/>
      <c r="C48" s="1"/>
      <c r="D48" s="1"/>
      <c r="E48" s="1"/>
      <c r="F48" s="1"/>
      <c r="G48" s="1"/>
    </row>
    <row r="49" spans="1:7" ht="14.25" customHeight="1">
      <c r="A49" s="1"/>
      <c r="B49" s="1"/>
      <c r="C49" s="1"/>
      <c r="D49" s="1"/>
      <c r="E49" s="1"/>
      <c r="F49" s="1"/>
      <c r="G49" s="1"/>
    </row>
    <row r="50" spans="1:7" ht="14.25" customHeight="1">
      <c r="A50" s="1"/>
      <c r="B50" s="1"/>
      <c r="C50" s="1"/>
      <c r="D50" s="1"/>
      <c r="E50" s="1"/>
      <c r="F50" s="1"/>
      <c r="G50" s="1"/>
    </row>
    <row r="51" spans="1:7" ht="14.25" customHeight="1">
      <c r="A51" s="1"/>
      <c r="B51" s="1"/>
      <c r="C51" s="1"/>
      <c r="D51" s="1"/>
      <c r="E51" s="1"/>
      <c r="F51" s="1"/>
      <c r="G51" s="1"/>
    </row>
    <row r="52" spans="1:7" ht="14.25" customHeight="1">
      <c r="A52" s="1"/>
      <c r="B52" s="1"/>
      <c r="C52" s="1"/>
      <c r="D52" s="1"/>
      <c r="E52" s="1"/>
      <c r="F52" s="1"/>
      <c r="G52" s="1"/>
    </row>
    <row r="53" spans="1:7" ht="14.25" customHeight="1">
      <c r="A53" s="1"/>
      <c r="B53" s="1"/>
      <c r="C53" s="1"/>
      <c r="D53" s="1"/>
      <c r="E53" s="1"/>
      <c r="F53" s="1"/>
      <c r="G53" s="1"/>
    </row>
    <row r="54" spans="1:7" ht="14.25" customHeight="1">
      <c r="A54" s="1"/>
      <c r="B54" s="1"/>
      <c r="C54" s="1"/>
      <c r="D54" s="1"/>
      <c r="E54" s="1"/>
      <c r="F54" s="1"/>
      <c r="G54" s="1"/>
    </row>
    <row r="55" spans="1:7" ht="14.25" customHeight="1">
      <c r="A55" s="1"/>
      <c r="B55" s="1"/>
      <c r="C55" s="1"/>
      <c r="D55" s="1"/>
      <c r="E55" s="1"/>
      <c r="F55" s="1"/>
      <c r="G55" s="1"/>
    </row>
    <row r="56" spans="1:7" ht="14.25" customHeight="1">
      <c r="A56" s="1"/>
      <c r="B56" s="1"/>
      <c r="C56" s="1"/>
      <c r="D56" s="1"/>
      <c r="E56" s="1"/>
      <c r="F56" s="1"/>
      <c r="G56" s="1"/>
    </row>
    <row r="57" spans="1:7" ht="14.25" customHeight="1">
      <c r="A57" s="1"/>
      <c r="B57" s="1"/>
      <c r="C57" s="1"/>
      <c r="D57" s="1"/>
      <c r="E57" s="1"/>
      <c r="F57" s="1"/>
      <c r="G57" s="1"/>
    </row>
    <row r="58" spans="1:7" ht="14.25" customHeight="1">
      <c r="A58" s="1"/>
      <c r="B58" s="1"/>
      <c r="C58" s="1"/>
      <c r="D58" s="1"/>
      <c r="E58" s="1"/>
      <c r="F58" s="1"/>
      <c r="G58" s="1"/>
    </row>
    <row r="59" spans="1:7" ht="14.25" customHeight="1">
      <c r="A59" s="1"/>
      <c r="B59" s="1"/>
      <c r="C59" s="1"/>
      <c r="D59" s="1"/>
      <c r="E59" s="1"/>
      <c r="F59" s="1"/>
      <c r="G59" s="1"/>
    </row>
    <row r="60" spans="1:7" ht="14.25" customHeight="1">
      <c r="A60" s="1"/>
      <c r="B60" s="1"/>
      <c r="C60" s="1"/>
      <c r="D60" s="1"/>
      <c r="E60" s="1"/>
      <c r="F60" s="1"/>
      <c r="G60" s="1"/>
    </row>
    <row r="61" spans="1:7" ht="14.25" customHeight="1">
      <c r="A61" s="1"/>
      <c r="B61" s="1"/>
      <c r="C61" s="1"/>
      <c r="D61" s="1"/>
      <c r="E61" s="1"/>
      <c r="F61" s="1"/>
      <c r="G61" s="1"/>
    </row>
    <row r="62" spans="1:7" ht="14.25" customHeight="1">
      <c r="A62" s="1"/>
      <c r="B62" s="1"/>
      <c r="C62" s="1"/>
      <c r="D62" s="1"/>
      <c r="E62" s="1"/>
      <c r="F62" s="1"/>
      <c r="G62" s="1"/>
    </row>
    <row r="63" spans="1:7" ht="14.25" customHeight="1">
      <c r="A63" s="1"/>
      <c r="B63" s="1"/>
      <c r="C63" s="1"/>
      <c r="D63" s="1"/>
      <c r="E63" s="1"/>
      <c r="F63" s="1"/>
      <c r="G63" s="1"/>
    </row>
    <row r="64" spans="1:7" ht="14.25" customHeight="1">
      <c r="A64" s="1"/>
      <c r="B64" s="1"/>
      <c r="C64" s="1"/>
      <c r="D64" s="1"/>
      <c r="E64" s="1"/>
      <c r="F64" s="1"/>
      <c r="G64" s="1"/>
    </row>
    <row r="65" spans="1:7" ht="14.25" customHeight="1">
      <c r="A65" s="1"/>
      <c r="B65" s="1"/>
      <c r="C65" s="1"/>
      <c r="D65" s="1"/>
      <c r="E65" s="1"/>
      <c r="F65" s="1"/>
      <c r="G65" s="1"/>
    </row>
    <row r="66" spans="1:7" ht="14.25" customHeight="1">
      <c r="A66" s="1"/>
      <c r="B66" s="1"/>
      <c r="C66" s="1"/>
      <c r="D66" s="1"/>
      <c r="E66" s="1"/>
      <c r="F66" s="1"/>
      <c r="G66" s="1"/>
    </row>
    <row r="67" spans="1:7" ht="14.25" customHeight="1">
      <c r="A67" s="1"/>
      <c r="B67" s="1"/>
      <c r="C67" s="1"/>
      <c r="D67" s="1"/>
      <c r="E67" s="1"/>
      <c r="F67" s="1"/>
      <c r="G67" s="1"/>
    </row>
    <row r="68" spans="1:7" ht="14.25" customHeight="1">
      <c r="A68" s="1"/>
      <c r="B68" s="1"/>
      <c r="C68" s="1"/>
      <c r="D68" s="1"/>
      <c r="E68" s="1"/>
      <c r="F68" s="1"/>
      <c r="G68" s="1"/>
    </row>
    <row r="69" spans="1:7" ht="14.25" customHeight="1">
      <c r="A69" s="1"/>
      <c r="B69" s="1"/>
      <c r="C69" s="1"/>
      <c r="D69" s="1"/>
      <c r="E69" s="1"/>
      <c r="F69" s="1"/>
      <c r="G69" s="1"/>
    </row>
    <row r="70" spans="1:7" ht="14.25" customHeight="1">
      <c r="A70" s="1"/>
      <c r="B70" s="1"/>
      <c r="C70" s="1"/>
      <c r="D70" s="1"/>
      <c r="E70" s="1"/>
      <c r="F70" s="1"/>
      <c r="G70" s="1"/>
    </row>
    <row r="71" spans="1:7" ht="14.25" customHeight="1">
      <c r="A71" s="1"/>
      <c r="B71" s="1"/>
      <c r="C71" s="1"/>
      <c r="D71" s="1"/>
      <c r="E71" s="1"/>
      <c r="F71" s="1"/>
      <c r="G71" s="1"/>
    </row>
    <row r="72" spans="1:7" ht="14.25" customHeight="1">
      <c r="A72" s="1"/>
      <c r="B72" s="1"/>
      <c r="C72" s="1"/>
      <c r="D72" s="1"/>
      <c r="E72" s="1"/>
      <c r="F72" s="1"/>
      <c r="G72" s="1"/>
    </row>
    <row r="73" spans="1:7" ht="14.25" customHeight="1">
      <c r="A73" s="1"/>
      <c r="B73" s="1"/>
      <c r="C73" s="1"/>
      <c r="D73" s="1"/>
      <c r="E73" s="1"/>
      <c r="F73" s="1"/>
      <c r="G73" s="1"/>
    </row>
    <row r="74" spans="1:7" ht="14.25" customHeight="1">
      <c r="A74" s="1"/>
      <c r="B74" s="1"/>
      <c r="C74" s="1"/>
      <c r="D74" s="1"/>
      <c r="E74" s="1"/>
      <c r="F74" s="1"/>
      <c r="G74" s="1"/>
    </row>
    <row r="75" spans="1:7" ht="14.25" customHeight="1">
      <c r="A75" s="1"/>
      <c r="B75" s="1"/>
      <c r="C75" s="1"/>
      <c r="D75" s="1"/>
      <c r="E75" s="1"/>
      <c r="F75" s="1"/>
      <c r="G75" s="1"/>
    </row>
    <row r="76" spans="1:7" ht="14.25" customHeight="1">
      <c r="A76" s="1"/>
      <c r="B76" s="1"/>
      <c r="C76" s="1"/>
      <c r="D76" s="1"/>
      <c r="E76" s="1"/>
      <c r="F76" s="1"/>
      <c r="G76" s="1"/>
    </row>
    <row r="77" spans="1:7" ht="14.25" customHeight="1">
      <c r="A77" s="1"/>
      <c r="B77" s="1"/>
      <c r="C77" s="1"/>
      <c r="D77" s="1"/>
      <c r="E77" s="1"/>
      <c r="F77" s="1"/>
      <c r="G77" s="1"/>
    </row>
    <row r="78" spans="1:7" ht="14.25" customHeight="1">
      <c r="A78" s="1"/>
      <c r="B78" s="1"/>
      <c r="C78" s="1"/>
      <c r="D78" s="1"/>
      <c r="E78" s="1"/>
      <c r="F78" s="1"/>
      <c r="G78" s="1"/>
    </row>
    <row r="79" spans="1:7" ht="14.25" customHeight="1">
      <c r="A79" s="1"/>
      <c r="B79" s="1"/>
      <c r="C79" s="1"/>
      <c r="D79" s="1"/>
      <c r="E79" s="1"/>
      <c r="F79" s="1"/>
      <c r="G79" s="1"/>
    </row>
    <row r="80" spans="1:7" ht="14.25" customHeight="1">
      <c r="A80" s="1"/>
      <c r="B80" s="1"/>
      <c r="C80" s="1"/>
      <c r="D80" s="1"/>
      <c r="E80" s="1"/>
      <c r="F80" s="1"/>
      <c r="G80" s="1"/>
    </row>
    <row r="81" spans="1:7" ht="14.25" customHeight="1">
      <c r="A81" s="1"/>
      <c r="B81" s="1"/>
      <c r="C81" s="1"/>
      <c r="D81" s="1"/>
      <c r="E81" s="1"/>
      <c r="F81" s="1"/>
      <c r="G81" s="1"/>
    </row>
    <row r="82" spans="1:7" ht="14.25" customHeight="1">
      <c r="A82" s="1"/>
      <c r="B82" s="1"/>
      <c r="C82" s="1"/>
      <c r="D82" s="1"/>
      <c r="E82" s="1"/>
      <c r="F82" s="1"/>
      <c r="G82" s="1"/>
    </row>
    <row r="83" spans="1:7" ht="14.25" customHeight="1">
      <c r="A83" s="1"/>
      <c r="B83" s="1"/>
      <c r="C83" s="1"/>
      <c r="D83" s="1"/>
      <c r="E83" s="1"/>
      <c r="F83" s="1"/>
      <c r="G83" s="1"/>
    </row>
    <row r="84" spans="1:7" ht="14.25" customHeight="1">
      <c r="A84" s="1"/>
      <c r="B84" s="1"/>
      <c r="C84" s="1"/>
      <c r="D84" s="1"/>
      <c r="E84" s="1"/>
      <c r="F84" s="1"/>
      <c r="G84" s="1"/>
    </row>
    <row r="85" spans="1:7" ht="14.25" customHeight="1">
      <c r="A85" s="1"/>
      <c r="B85" s="1"/>
      <c r="C85" s="1"/>
      <c r="D85" s="1"/>
      <c r="E85" s="1"/>
      <c r="F85" s="1"/>
      <c r="G85" s="1"/>
    </row>
    <row r="86" spans="1:7" ht="14.25" customHeight="1">
      <c r="A86" s="1"/>
      <c r="B86" s="1"/>
      <c r="C86" s="1"/>
      <c r="D86" s="1"/>
      <c r="E86" s="1"/>
      <c r="F86" s="1"/>
      <c r="G86" s="1"/>
    </row>
    <row r="87" spans="1:7" ht="14.25" customHeight="1">
      <c r="A87" s="1"/>
      <c r="B87" s="1"/>
      <c r="C87" s="1"/>
      <c r="D87" s="1"/>
      <c r="E87" s="1"/>
      <c r="F87" s="1"/>
      <c r="G87" s="1"/>
    </row>
    <row r="88" spans="1:7" ht="14.25" customHeight="1">
      <c r="A88" s="1"/>
      <c r="B88" s="1"/>
      <c r="C88" s="1"/>
      <c r="D88" s="1"/>
      <c r="E88" s="1"/>
      <c r="F88" s="1"/>
      <c r="G88" s="1"/>
    </row>
    <row r="89" spans="1:7" ht="14.25" customHeight="1">
      <c r="A89" s="1"/>
      <c r="B89" s="1"/>
      <c r="C89" s="1"/>
      <c r="D89" s="1"/>
      <c r="E89" s="1"/>
      <c r="F89" s="1"/>
      <c r="G89" s="1"/>
    </row>
    <row r="90" spans="1:7" ht="14.25" customHeight="1">
      <c r="A90" s="1"/>
      <c r="B90" s="1"/>
      <c r="C90" s="1"/>
      <c r="D90" s="1"/>
      <c r="E90" s="1"/>
      <c r="F90" s="1"/>
      <c r="G90" s="1"/>
    </row>
    <row r="91" spans="1:7" ht="14.25" customHeight="1">
      <c r="A91" s="1"/>
      <c r="B91" s="1"/>
      <c r="C91" s="1"/>
      <c r="D91" s="1"/>
      <c r="E91" s="1"/>
      <c r="F91" s="1"/>
      <c r="G91" s="1"/>
    </row>
    <row r="92" spans="1:7" ht="14.25" customHeight="1">
      <c r="A92" s="1"/>
      <c r="B92" s="1"/>
      <c r="C92" s="1"/>
      <c r="D92" s="1"/>
      <c r="E92" s="1"/>
      <c r="F92" s="1"/>
      <c r="G92" s="1"/>
    </row>
    <row r="93" spans="1:7" ht="14.25" customHeight="1">
      <c r="A93" s="1"/>
      <c r="B93" s="1"/>
      <c r="C93" s="1"/>
      <c r="D93" s="1"/>
      <c r="E93" s="1"/>
      <c r="F93" s="1"/>
      <c r="G93" s="1"/>
    </row>
    <row r="94" spans="1:7" ht="14.25" customHeight="1">
      <c r="A94" s="1"/>
      <c r="B94" s="1"/>
      <c r="C94" s="1"/>
      <c r="D94" s="1"/>
      <c r="E94" s="1"/>
      <c r="F94" s="1"/>
      <c r="G94" s="1"/>
    </row>
    <row r="95" spans="1:7" ht="14.25" customHeight="1">
      <c r="A95" s="1"/>
      <c r="B95" s="1"/>
      <c r="C95" s="1"/>
      <c r="D95" s="1"/>
      <c r="E95" s="1"/>
      <c r="F95" s="1"/>
      <c r="G95" s="1"/>
    </row>
    <row r="96" spans="1:7" ht="14.25" customHeight="1">
      <c r="A96" s="1"/>
      <c r="B96" s="1"/>
      <c r="C96" s="1"/>
      <c r="D96" s="1"/>
      <c r="E96" s="1"/>
      <c r="F96" s="1"/>
      <c r="G96" s="1"/>
    </row>
    <row r="97" spans="1:7" ht="14.25" customHeight="1">
      <c r="A97" s="1"/>
      <c r="B97" s="1"/>
      <c r="C97" s="1"/>
      <c r="D97" s="1"/>
      <c r="E97" s="1"/>
      <c r="F97" s="1"/>
      <c r="G97" s="1"/>
    </row>
    <row r="98" spans="1:7" ht="14.25" customHeight="1">
      <c r="A98" s="1"/>
      <c r="B98" s="1"/>
      <c r="C98" s="1"/>
      <c r="D98" s="1"/>
      <c r="E98" s="1"/>
      <c r="F98" s="1"/>
      <c r="G98" s="1"/>
    </row>
    <row r="99" spans="1:7" ht="14.25" customHeight="1">
      <c r="A99" s="1"/>
      <c r="B99" s="1"/>
      <c r="C99" s="1"/>
      <c r="D99" s="1"/>
      <c r="E99" s="1"/>
      <c r="F99" s="1"/>
      <c r="G99" s="1"/>
    </row>
    <row r="100" spans="1:7" ht="14.25" customHeight="1">
      <c r="A100" s="1"/>
      <c r="B100" s="1"/>
      <c r="C100" s="1"/>
      <c r="D100" s="1"/>
      <c r="E100" s="1"/>
      <c r="F100" s="1"/>
      <c r="G100" s="1"/>
    </row>
    <row r="101" spans="1:7" ht="14.25" customHeight="1">
      <c r="A101" s="1"/>
      <c r="B101" s="1"/>
      <c r="C101" s="1"/>
      <c r="D101" s="1"/>
      <c r="E101" s="1"/>
      <c r="F101" s="1"/>
      <c r="G101" s="1"/>
    </row>
    <row r="102" spans="1:7" ht="14.25" customHeight="1">
      <c r="A102" s="1"/>
      <c r="B102" s="1"/>
      <c r="C102" s="1"/>
      <c r="D102" s="1"/>
      <c r="E102" s="1"/>
      <c r="F102" s="1"/>
      <c r="G102" s="1"/>
    </row>
    <row r="103" spans="1:7" ht="14.25" customHeight="1">
      <c r="A103" s="1"/>
      <c r="B103" s="1"/>
      <c r="C103" s="1"/>
      <c r="D103" s="1"/>
      <c r="E103" s="1"/>
      <c r="F103" s="1"/>
      <c r="G103" s="1"/>
    </row>
    <row r="104" spans="1:7" ht="14.25" customHeight="1">
      <c r="A104" s="1"/>
      <c r="B104" s="1"/>
      <c r="C104" s="1"/>
      <c r="D104" s="1"/>
      <c r="E104" s="1"/>
      <c r="F104" s="1"/>
      <c r="G104" s="1"/>
    </row>
    <row r="105" spans="1:7" ht="14.25" customHeight="1">
      <c r="A105" s="1"/>
      <c r="B105" s="1"/>
      <c r="C105" s="1"/>
      <c r="D105" s="1"/>
      <c r="E105" s="1"/>
      <c r="F105" s="1"/>
      <c r="G105" s="1"/>
    </row>
    <row r="106" spans="1:7" ht="14.25" customHeight="1">
      <c r="A106" s="1"/>
      <c r="B106" s="1"/>
      <c r="C106" s="1"/>
      <c r="D106" s="1"/>
      <c r="E106" s="1"/>
      <c r="F106" s="1"/>
      <c r="G106" s="1"/>
    </row>
    <row r="107" spans="1:7" ht="14.25" customHeight="1">
      <c r="A107" s="1"/>
      <c r="B107" s="1"/>
      <c r="C107" s="1"/>
      <c r="D107" s="1"/>
      <c r="E107" s="1"/>
      <c r="F107" s="1"/>
      <c r="G107" s="1"/>
    </row>
    <row r="108" spans="1:7" ht="14.25" customHeight="1">
      <c r="A108" s="1"/>
      <c r="B108" s="1"/>
      <c r="C108" s="1"/>
      <c r="D108" s="1"/>
      <c r="E108" s="1"/>
      <c r="F108" s="1"/>
      <c r="G108" s="1"/>
    </row>
    <row r="109" spans="1:7" ht="14.25" customHeight="1">
      <c r="A109" s="1"/>
      <c r="B109" s="1"/>
      <c r="C109" s="1"/>
      <c r="D109" s="1"/>
      <c r="E109" s="1"/>
      <c r="F109" s="1"/>
      <c r="G109" s="1"/>
    </row>
    <row r="110" spans="1:7" ht="14.25" customHeight="1">
      <c r="A110" s="1"/>
      <c r="B110" s="1"/>
      <c r="C110" s="1"/>
      <c r="D110" s="1"/>
      <c r="E110" s="1"/>
      <c r="F110" s="1"/>
      <c r="G110" s="1"/>
    </row>
    <row r="111" spans="1:7" ht="14.25" customHeight="1">
      <c r="A111" s="1"/>
      <c r="B111" s="1"/>
      <c r="C111" s="1"/>
      <c r="D111" s="1"/>
      <c r="E111" s="1"/>
      <c r="F111" s="1"/>
      <c r="G111" s="1"/>
    </row>
    <row r="112" spans="1:7" ht="14.25" customHeight="1">
      <c r="A112" s="1"/>
      <c r="B112" s="1"/>
      <c r="C112" s="1"/>
      <c r="D112" s="1"/>
      <c r="E112" s="1"/>
      <c r="F112" s="1"/>
      <c r="G112" s="1"/>
    </row>
    <row r="113" spans="1:7" ht="14.25" customHeight="1">
      <c r="A113" s="1"/>
      <c r="B113" s="1"/>
      <c r="C113" s="1"/>
      <c r="D113" s="1"/>
      <c r="E113" s="1"/>
      <c r="F113" s="1"/>
      <c r="G113" s="1"/>
    </row>
    <row r="114" spans="1:7" ht="14.25" customHeight="1">
      <c r="A114" s="1"/>
      <c r="B114" s="1"/>
      <c r="C114" s="1"/>
      <c r="D114" s="1"/>
      <c r="E114" s="1"/>
      <c r="F114" s="1"/>
      <c r="G114" s="1"/>
    </row>
    <row r="115" spans="1:7" ht="14.25" customHeight="1">
      <c r="A115" s="1"/>
      <c r="B115" s="1"/>
      <c r="C115" s="1"/>
      <c r="D115" s="1"/>
      <c r="E115" s="1"/>
      <c r="F115" s="1"/>
      <c r="G115" s="1"/>
    </row>
    <row r="116" spans="1:7" ht="14.25" customHeight="1">
      <c r="A116" s="1"/>
      <c r="B116" s="1"/>
      <c r="C116" s="1"/>
      <c r="D116" s="1"/>
      <c r="E116" s="1"/>
      <c r="F116" s="1"/>
      <c r="G116" s="1"/>
    </row>
    <row r="117" spans="1:7" ht="14.25" customHeight="1">
      <c r="A117" s="1"/>
      <c r="B117" s="1"/>
      <c r="C117" s="1"/>
      <c r="D117" s="1"/>
      <c r="E117" s="1"/>
      <c r="F117" s="1"/>
      <c r="G117" s="1"/>
    </row>
    <row r="118" spans="1:7" ht="14.25" customHeight="1">
      <c r="A118" s="1"/>
      <c r="B118" s="1"/>
      <c r="C118" s="1"/>
      <c r="D118" s="1"/>
      <c r="E118" s="1"/>
      <c r="F118" s="1"/>
      <c r="G118" s="1"/>
    </row>
    <row r="119" spans="1:7" ht="14.25" customHeight="1">
      <c r="A119" s="1"/>
      <c r="B119" s="1"/>
      <c r="C119" s="1"/>
      <c r="D119" s="1"/>
      <c r="E119" s="1"/>
      <c r="F119" s="1"/>
      <c r="G119" s="1"/>
    </row>
    <row r="120" spans="1:7" ht="14.25" customHeight="1">
      <c r="A120" s="1"/>
      <c r="B120" s="1"/>
      <c r="C120" s="1"/>
      <c r="D120" s="1"/>
      <c r="E120" s="1"/>
      <c r="F120" s="1"/>
      <c r="G120" s="1"/>
    </row>
    <row r="121" spans="1:7" ht="14.25" customHeight="1">
      <c r="A121" s="1"/>
      <c r="B121" s="1"/>
      <c r="C121" s="1"/>
      <c r="D121" s="1"/>
      <c r="E121" s="1"/>
      <c r="F121" s="1"/>
      <c r="G121" s="1"/>
    </row>
    <row r="122" spans="1:7" ht="14.25" customHeight="1">
      <c r="A122" s="1"/>
      <c r="B122" s="1"/>
      <c r="C122" s="1"/>
      <c r="D122" s="1"/>
      <c r="E122" s="1"/>
      <c r="F122" s="1"/>
      <c r="G122" s="1"/>
    </row>
    <row r="123" spans="1:7" ht="14.25" customHeight="1">
      <c r="A123" s="1"/>
      <c r="B123" s="1"/>
      <c r="C123" s="1"/>
      <c r="D123" s="1"/>
      <c r="E123" s="1"/>
      <c r="F123" s="1"/>
      <c r="G123" s="1"/>
    </row>
    <row r="124" spans="1:7" ht="14.25" customHeight="1">
      <c r="A124" s="1"/>
      <c r="B124" s="1"/>
      <c r="C124" s="1"/>
      <c r="D124" s="1"/>
      <c r="E124" s="1"/>
      <c r="F124" s="1"/>
      <c r="G124" s="1"/>
    </row>
    <row r="125" spans="1:7" ht="14.25" customHeight="1">
      <c r="A125" s="1"/>
      <c r="B125" s="1"/>
      <c r="C125" s="1"/>
      <c r="D125" s="1"/>
      <c r="E125" s="1"/>
      <c r="F125" s="1"/>
      <c r="G125" s="1"/>
    </row>
    <row r="126" spans="1:7" ht="14.25" customHeight="1">
      <c r="A126" s="1"/>
      <c r="B126" s="1"/>
      <c r="C126" s="1"/>
      <c r="D126" s="1"/>
      <c r="E126" s="1"/>
      <c r="F126" s="1"/>
      <c r="G126" s="1"/>
    </row>
    <row r="127" spans="1:7" ht="14.25" customHeight="1">
      <c r="A127" s="1"/>
      <c r="B127" s="1"/>
      <c r="C127" s="1"/>
      <c r="D127" s="1"/>
      <c r="E127" s="1"/>
      <c r="F127" s="1"/>
      <c r="G127" s="1"/>
    </row>
    <row r="128" spans="1:7" ht="14.25" customHeight="1">
      <c r="A128" s="1"/>
      <c r="B128" s="1"/>
      <c r="C128" s="1"/>
      <c r="D128" s="1"/>
      <c r="E128" s="1"/>
      <c r="F128" s="1"/>
      <c r="G128" s="1"/>
    </row>
    <row r="129" spans="1:7" ht="14.25" customHeight="1">
      <c r="A129" s="1"/>
      <c r="B129" s="1"/>
      <c r="C129" s="1"/>
      <c r="D129" s="1"/>
      <c r="E129" s="1"/>
      <c r="F129" s="1"/>
      <c r="G129" s="1"/>
    </row>
    <row r="130" spans="1:7" ht="14.25" customHeight="1">
      <c r="A130" s="1"/>
      <c r="B130" s="1"/>
      <c r="C130" s="1"/>
      <c r="D130" s="1"/>
      <c r="E130" s="1"/>
      <c r="F130" s="1"/>
      <c r="G130" s="1"/>
    </row>
    <row r="131" spans="1:7" ht="14.25" customHeight="1">
      <c r="A131" s="1"/>
      <c r="B131" s="1"/>
      <c r="C131" s="1"/>
      <c r="D131" s="1"/>
      <c r="E131" s="1"/>
      <c r="F131" s="1"/>
      <c r="G131" s="1"/>
    </row>
    <row r="132" spans="1:7" ht="14.25" customHeight="1">
      <c r="A132" s="1"/>
      <c r="B132" s="1"/>
      <c r="C132" s="1"/>
      <c r="D132" s="1"/>
      <c r="E132" s="1"/>
      <c r="F132" s="1"/>
      <c r="G132" s="1"/>
    </row>
    <row r="133" spans="1:7" ht="14.25" customHeight="1">
      <c r="A133" s="1"/>
      <c r="B133" s="1"/>
      <c r="C133" s="1"/>
      <c r="D133" s="1"/>
      <c r="E133" s="1"/>
      <c r="F133" s="1"/>
      <c r="G133" s="1"/>
    </row>
    <row r="134" spans="1:7" ht="14.25" customHeight="1">
      <c r="A134" s="1"/>
      <c r="B134" s="1"/>
      <c r="C134" s="1"/>
      <c r="D134" s="1"/>
      <c r="E134" s="1"/>
      <c r="F134" s="1"/>
      <c r="G134" s="1"/>
    </row>
    <row r="135" spans="1:7" ht="14.25" customHeight="1">
      <c r="A135" s="1"/>
      <c r="B135" s="1"/>
      <c r="C135" s="1"/>
      <c r="D135" s="1"/>
      <c r="E135" s="1"/>
      <c r="F135" s="1"/>
      <c r="G135" s="1"/>
    </row>
    <row r="136" spans="1:7" ht="14.25" customHeight="1">
      <c r="A136" s="1"/>
      <c r="B136" s="1"/>
      <c r="C136" s="1"/>
      <c r="D136" s="1"/>
      <c r="E136" s="1"/>
      <c r="F136" s="1"/>
      <c r="G136" s="1"/>
    </row>
    <row r="137" spans="1:7" ht="14.25" customHeight="1">
      <c r="A137" s="1"/>
      <c r="B137" s="1"/>
      <c r="C137" s="1"/>
      <c r="D137" s="1"/>
      <c r="E137" s="1"/>
      <c r="F137" s="1"/>
      <c r="G137" s="1"/>
    </row>
    <row r="138" spans="1:7" ht="14.25" customHeight="1">
      <c r="A138" s="1"/>
      <c r="B138" s="1"/>
      <c r="C138" s="1"/>
      <c r="D138" s="1"/>
      <c r="E138" s="1"/>
      <c r="F138" s="1"/>
      <c r="G138" s="1"/>
    </row>
    <row r="139" spans="1:7" ht="14.25" customHeight="1">
      <c r="A139" s="1"/>
      <c r="B139" s="1"/>
      <c r="C139" s="1"/>
      <c r="D139" s="1"/>
      <c r="E139" s="1"/>
      <c r="F139" s="1"/>
      <c r="G139" s="1"/>
    </row>
    <row r="140" spans="1:7" ht="14.25" customHeight="1">
      <c r="A140" s="1"/>
      <c r="B140" s="1"/>
      <c r="C140" s="1"/>
      <c r="D140" s="1"/>
      <c r="E140" s="1"/>
      <c r="F140" s="1"/>
      <c r="G140" s="1"/>
    </row>
    <row r="141" spans="1:7" ht="14.25" customHeight="1">
      <c r="A141" s="1"/>
      <c r="B141" s="1"/>
      <c r="C141" s="1"/>
      <c r="D141" s="1"/>
      <c r="E141" s="1"/>
      <c r="F141" s="1"/>
      <c r="G141" s="1"/>
    </row>
    <row r="142" spans="1:7" ht="14.25" customHeight="1">
      <c r="A142" s="1"/>
      <c r="B142" s="1"/>
      <c r="C142" s="1"/>
      <c r="D142" s="1"/>
      <c r="E142" s="1"/>
      <c r="F142" s="1"/>
      <c r="G142" s="1"/>
    </row>
    <row r="143" spans="1:7" ht="14.25" customHeight="1">
      <c r="A143" s="1"/>
      <c r="B143" s="1"/>
      <c r="C143" s="1"/>
      <c r="D143" s="1"/>
      <c r="E143" s="1"/>
      <c r="F143" s="1"/>
      <c r="G143" s="1"/>
    </row>
    <row r="144" spans="1:7" ht="14.25" customHeight="1">
      <c r="A144" s="1"/>
      <c r="B144" s="1"/>
      <c r="C144" s="1"/>
      <c r="D144" s="1"/>
      <c r="E144" s="1"/>
      <c r="F144" s="1"/>
      <c r="G144" s="1"/>
    </row>
    <row r="145" spans="1:7" ht="14.25" customHeight="1">
      <c r="A145" s="1"/>
      <c r="B145" s="1"/>
      <c r="C145" s="1"/>
      <c r="D145" s="1"/>
      <c r="E145" s="1"/>
      <c r="F145" s="1"/>
      <c r="G145" s="1"/>
    </row>
    <row r="146" spans="1:7" ht="14.25" customHeight="1">
      <c r="A146" s="1"/>
      <c r="B146" s="1"/>
      <c r="C146" s="1"/>
      <c r="D146" s="1"/>
      <c r="E146" s="1"/>
      <c r="F146" s="1"/>
      <c r="G146" s="1"/>
    </row>
    <row r="147" spans="1:7" ht="14.25" customHeight="1">
      <c r="A147" s="1"/>
      <c r="B147" s="1"/>
      <c r="C147" s="1"/>
      <c r="D147" s="1"/>
      <c r="E147" s="1"/>
      <c r="F147" s="1"/>
      <c r="G147" s="1"/>
    </row>
    <row r="148" spans="1:7" ht="14.25" customHeight="1">
      <c r="A148" s="1"/>
      <c r="B148" s="1"/>
      <c r="C148" s="1"/>
      <c r="D148" s="1"/>
      <c r="E148" s="1"/>
      <c r="F148" s="1"/>
      <c r="G148" s="1"/>
    </row>
    <row r="149" spans="1:7" ht="14.25" customHeight="1">
      <c r="A149" s="1"/>
      <c r="B149" s="1"/>
      <c r="C149" s="1"/>
      <c r="D149" s="1"/>
      <c r="E149" s="1"/>
      <c r="F149" s="1"/>
      <c r="G149" s="1"/>
    </row>
    <row r="150" spans="1:7" ht="14.25" customHeight="1">
      <c r="A150" s="1"/>
      <c r="B150" s="1"/>
      <c r="C150" s="1"/>
      <c r="D150" s="1"/>
      <c r="E150" s="1"/>
      <c r="F150" s="1"/>
      <c r="G150" s="1"/>
    </row>
    <row r="151" spans="1:7" ht="14.25" customHeight="1">
      <c r="A151" s="1"/>
      <c r="B151" s="1"/>
      <c r="C151" s="1"/>
      <c r="D151" s="1"/>
      <c r="E151" s="1"/>
      <c r="F151" s="1"/>
      <c r="G151" s="1"/>
    </row>
    <row r="152" spans="1:7" ht="14.25" customHeight="1">
      <c r="A152" s="1"/>
      <c r="B152" s="1"/>
      <c r="C152" s="1"/>
      <c r="D152" s="1"/>
      <c r="E152" s="1"/>
      <c r="F152" s="1"/>
      <c r="G152" s="1"/>
    </row>
    <row r="153" spans="1:7" ht="14.25" customHeight="1">
      <c r="A153" s="1"/>
      <c r="B153" s="1"/>
      <c r="C153" s="1"/>
      <c r="D153" s="1"/>
      <c r="E153" s="1"/>
      <c r="F153" s="1"/>
      <c r="G153" s="1"/>
    </row>
    <row r="154" spans="1:7" ht="14.25" customHeight="1">
      <c r="A154" s="1"/>
      <c r="B154" s="1"/>
      <c r="C154" s="1"/>
      <c r="D154" s="1"/>
      <c r="E154" s="1"/>
      <c r="F154" s="1"/>
      <c r="G154" s="1"/>
    </row>
    <row r="155" spans="1:7" ht="14.25" customHeight="1">
      <c r="A155" s="1"/>
      <c r="B155" s="1"/>
      <c r="C155" s="1"/>
      <c r="D155" s="1"/>
      <c r="E155" s="1"/>
      <c r="F155" s="1"/>
      <c r="G155" s="1"/>
    </row>
    <row r="156" spans="1:7" ht="14.25" customHeight="1">
      <c r="A156" s="1"/>
      <c r="B156" s="1"/>
      <c r="C156" s="1"/>
      <c r="D156" s="1"/>
      <c r="E156" s="1"/>
      <c r="F156" s="1"/>
      <c r="G156" s="1"/>
    </row>
    <row r="157" spans="1:7" ht="14.25" customHeight="1">
      <c r="A157" s="1"/>
      <c r="B157" s="1"/>
      <c r="C157" s="1"/>
      <c r="D157" s="1"/>
      <c r="E157" s="1"/>
      <c r="F157" s="1"/>
      <c r="G157" s="1"/>
    </row>
    <row r="158" spans="1:7" ht="14.25" customHeight="1">
      <c r="A158" s="1"/>
      <c r="B158" s="1"/>
      <c r="C158" s="1"/>
      <c r="D158" s="1"/>
      <c r="E158" s="1"/>
      <c r="F158" s="1"/>
      <c r="G158" s="1"/>
    </row>
    <row r="159" spans="1:7" ht="14.25" customHeight="1">
      <c r="A159" s="1"/>
      <c r="B159" s="1"/>
      <c r="C159" s="1"/>
      <c r="D159" s="1"/>
      <c r="E159" s="1"/>
      <c r="F159" s="1"/>
      <c r="G159" s="1"/>
    </row>
    <row r="160" spans="1:7" ht="14.25" customHeight="1">
      <c r="A160" s="1"/>
      <c r="B160" s="1"/>
      <c r="C160" s="1"/>
      <c r="D160" s="1"/>
      <c r="E160" s="1"/>
      <c r="F160" s="1"/>
      <c r="G160" s="1"/>
    </row>
    <row r="161" spans="1:7" ht="14.25" customHeight="1">
      <c r="A161" s="1"/>
      <c r="B161" s="1"/>
      <c r="C161" s="1"/>
      <c r="D161" s="1"/>
      <c r="E161" s="1"/>
      <c r="F161" s="1"/>
      <c r="G161" s="1"/>
    </row>
    <row r="162" spans="1:7" ht="14.25" customHeight="1">
      <c r="A162" s="1"/>
      <c r="B162" s="1"/>
      <c r="C162" s="1"/>
      <c r="D162" s="1"/>
      <c r="E162" s="1"/>
      <c r="F162" s="1"/>
      <c r="G162" s="1"/>
    </row>
    <row r="163" spans="1:7" ht="14.25" customHeight="1">
      <c r="A163" s="1"/>
      <c r="B163" s="1"/>
      <c r="C163" s="1"/>
      <c r="D163" s="1"/>
      <c r="E163" s="1"/>
      <c r="F163" s="1"/>
      <c r="G163" s="1"/>
    </row>
    <row r="164" spans="1:7" ht="14.25" customHeight="1">
      <c r="A164" s="1"/>
      <c r="B164" s="1"/>
      <c r="C164" s="1"/>
      <c r="D164" s="1"/>
      <c r="E164" s="1"/>
      <c r="F164" s="1"/>
      <c r="G164" s="1"/>
    </row>
    <row r="165" spans="1:7" ht="14.25" customHeight="1">
      <c r="A165" s="1"/>
      <c r="B165" s="1"/>
      <c r="C165" s="1"/>
      <c r="D165" s="1"/>
      <c r="E165" s="1"/>
      <c r="F165" s="1"/>
      <c r="G165" s="1"/>
    </row>
    <row r="166" spans="1:7" ht="14.25" customHeight="1">
      <c r="A166" s="1"/>
      <c r="B166" s="1"/>
      <c r="C166" s="1"/>
      <c r="D166" s="1"/>
      <c r="E166" s="1"/>
      <c r="F166" s="1"/>
      <c r="G166" s="1"/>
    </row>
    <row r="167" spans="1:7" ht="14.25" customHeight="1">
      <c r="A167" s="1"/>
      <c r="B167" s="1"/>
      <c r="C167" s="1"/>
      <c r="D167" s="1"/>
      <c r="E167" s="1"/>
      <c r="F167" s="1"/>
      <c r="G167" s="1"/>
    </row>
    <row r="168" spans="1:7" ht="14.25" customHeight="1">
      <c r="A168" s="1"/>
      <c r="B168" s="1"/>
      <c r="C168" s="1"/>
      <c r="D168" s="1"/>
      <c r="E168" s="1"/>
      <c r="F168" s="1"/>
      <c r="G168" s="1"/>
    </row>
    <row r="169" spans="1:7" ht="14.25" customHeight="1">
      <c r="A169" s="1"/>
      <c r="B169" s="1"/>
      <c r="C169" s="1"/>
      <c r="D169" s="1"/>
      <c r="E169" s="1"/>
      <c r="F169" s="1"/>
      <c r="G169" s="1"/>
    </row>
    <row r="170" spans="1:7" ht="14.25" customHeight="1">
      <c r="A170" s="1"/>
      <c r="B170" s="1"/>
      <c r="C170" s="1"/>
      <c r="D170" s="1"/>
      <c r="E170" s="1"/>
      <c r="F170" s="1"/>
      <c r="G170" s="1"/>
    </row>
    <row r="171" spans="1:7" ht="14.25" customHeight="1">
      <c r="A171" s="1"/>
      <c r="B171" s="1"/>
      <c r="C171" s="1"/>
      <c r="D171" s="1"/>
      <c r="E171" s="1"/>
      <c r="F171" s="1"/>
      <c r="G171" s="1"/>
    </row>
    <row r="172" spans="1:7" ht="14.25" customHeight="1">
      <c r="A172" s="1"/>
      <c r="B172" s="1"/>
      <c r="C172" s="1"/>
      <c r="D172" s="1"/>
      <c r="E172" s="1"/>
      <c r="F172" s="1"/>
      <c r="G172" s="1"/>
    </row>
    <row r="173" spans="1:7" ht="14.25" customHeight="1">
      <c r="A173" s="1"/>
      <c r="B173" s="1"/>
      <c r="C173" s="1"/>
      <c r="D173" s="1"/>
      <c r="E173" s="1"/>
      <c r="F173" s="1"/>
      <c r="G173" s="1"/>
    </row>
    <row r="174" spans="1:7" ht="14.25" customHeight="1">
      <c r="A174" s="1"/>
      <c r="B174" s="1"/>
      <c r="C174" s="1"/>
      <c r="D174" s="1"/>
      <c r="E174" s="1"/>
      <c r="F174" s="1"/>
      <c r="G174" s="1"/>
    </row>
    <row r="175" spans="1:7" ht="14.25" customHeight="1">
      <c r="A175" s="1"/>
      <c r="B175" s="1"/>
      <c r="C175" s="1"/>
      <c r="D175" s="1"/>
      <c r="E175" s="1"/>
      <c r="F175" s="1"/>
      <c r="G175" s="1"/>
    </row>
    <row r="176" spans="1:7" ht="14.25" customHeight="1">
      <c r="A176" s="1"/>
      <c r="B176" s="1"/>
      <c r="C176" s="1"/>
      <c r="D176" s="1"/>
      <c r="E176" s="1"/>
      <c r="F176" s="1"/>
      <c r="G176" s="1"/>
    </row>
    <row r="177" spans="1:7" ht="14.25" customHeight="1">
      <c r="A177" s="1"/>
      <c r="B177" s="1"/>
      <c r="C177" s="1"/>
      <c r="D177" s="1"/>
      <c r="E177" s="1"/>
      <c r="F177" s="1"/>
      <c r="G177" s="1"/>
    </row>
    <row r="178" spans="1:7" ht="14.25" customHeight="1">
      <c r="A178" s="1"/>
      <c r="B178" s="1"/>
      <c r="C178" s="1"/>
      <c r="D178" s="1"/>
      <c r="E178" s="1"/>
      <c r="F178" s="1"/>
      <c r="G178" s="1"/>
    </row>
    <row r="179" spans="1:7" ht="14.25" customHeight="1">
      <c r="A179" s="1"/>
      <c r="B179" s="1"/>
      <c r="C179" s="1"/>
      <c r="D179" s="1"/>
      <c r="E179" s="1"/>
      <c r="F179" s="1"/>
      <c r="G179" s="1"/>
    </row>
    <row r="180" spans="1:7" ht="14.25" customHeight="1">
      <c r="A180" s="1"/>
      <c r="B180" s="1"/>
      <c r="C180" s="1"/>
      <c r="D180" s="1"/>
      <c r="E180" s="1"/>
      <c r="F180" s="1"/>
      <c r="G180" s="1"/>
    </row>
    <row r="181" spans="1:7" ht="14.25" customHeight="1">
      <c r="A181" s="1"/>
      <c r="B181" s="1"/>
      <c r="C181" s="1"/>
      <c r="D181" s="1"/>
      <c r="E181" s="1"/>
      <c r="F181" s="1"/>
      <c r="G181" s="1"/>
    </row>
    <row r="182" spans="1:7" ht="14.25" customHeight="1">
      <c r="A182" s="1"/>
      <c r="B182" s="1"/>
      <c r="C182" s="1"/>
      <c r="D182" s="1"/>
      <c r="E182" s="1"/>
      <c r="F182" s="1"/>
      <c r="G182" s="1"/>
    </row>
    <row r="183" spans="1:7" ht="14.25" customHeight="1">
      <c r="A183" s="1"/>
      <c r="B183" s="1"/>
      <c r="C183" s="1"/>
      <c r="D183" s="1"/>
      <c r="E183" s="1"/>
      <c r="F183" s="1"/>
      <c r="G183" s="1"/>
    </row>
    <row r="184" spans="1:7" ht="14.25" customHeight="1">
      <c r="A184" s="1"/>
      <c r="B184" s="1"/>
      <c r="C184" s="1"/>
      <c r="D184" s="1"/>
      <c r="E184" s="1"/>
      <c r="F184" s="1"/>
      <c r="G184" s="1"/>
    </row>
    <row r="185" spans="1:7" ht="14.25" customHeight="1">
      <c r="A185" s="1"/>
      <c r="B185" s="1"/>
      <c r="C185" s="1"/>
      <c r="D185" s="1"/>
      <c r="E185" s="1"/>
      <c r="F185" s="1"/>
      <c r="G185" s="1"/>
    </row>
    <row r="186" spans="1:7" ht="14.25" customHeight="1">
      <c r="A186" s="1"/>
      <c r="B186" s="1"/>
      <c r="C186" s="1"/>
      <c r="D186" s="1"/>
      <c r="E186" s="1"/>
      <c r="F186" s="1"/>
      <c r="G186" s="1"/>
    </row>
    <row r="187" spans="1:7" ht="14.25" customHeight="1">
      <c r="A187" s="1"/>
      <c r="B187" s="1"/>
      <c r="C187" s="1"/>
      <c r="D187" s="1"/>
      <c r="E187" s="1"/>
      <c r="F187" s="1"/>
      <c r="G187" s="1"/>
    </row>
    <row r="188" spans="1:7" ht="14.25" customHeight="1">
      <c r="A188" s="1"/>
      <c r="B188" s="1"/>
      <c r="C188" s="1"/>
      <c r="D188" s="1"/>
      <c r="E188" s="1"/>
      <c r="F188" s="1"/>
      <c r="G188" s="1"/>
    </row>
    <row r="189" spans="1:7" ht="14.25" customHeight="1">
      <c r="A189" s="1"/>
      <c r="B189" s="1"/>
      <c r="C189" s="1"/>
      <c r="D189" s="1"/>
      <c r="E189" s="1"/>
      <c r="F189" s="1"/>
      <c r="G189" s="1"/>
    </row>
    <row r="190" spans="1:7" ht="14.25" customHeight="1">
      <c r="A190" s="1"/>
      <c r="B190" s="1"/>
      <c r="C190" s="1"/>
      <c r="D190" s="1"/>
      <c r="E190" s="1"/>
      <c r="F190" s="1"/>
      <c r="G190" s="1"/>
    </row>
    <row r="191" spans="1:7" ht="14.25" customHeight="1">
      <c r="A191" s="1"/>
      <c r="B191" s="1"/>
      <c r="C191" s="1"/>
      <c r="D191" s="1"/>
      <c r="E191" s="1"/>
      <c r="F191" s="1"/>
      <c r="G191" s="1"/>
    </row>
    <row r="192" spans="1:7" ht="14.25" customHeight="1">
      <c r="A192" s="1"/>
      <c r="B192" s="1"/>
      <c r="C192" s="1"/>
      <c r="D192" s="1"/>
      <c r="E192" s="1"/>
      <c r="F192" s="1"/>
      <c r="G192" s="1"/>
    </row>
    <row r="193" spans="1:7" ht="14.25" customHeight="1">
      <c r="A193" s="1"/>
      <c r="B193" s="1"/>
      <c r="C193" s="1"/>
      <c r="D193" s="1"/>
      <c r="E193" s="1"/>
      <c r="F193" s="1"/>
      <c r="G193" s="1"/>
    </row>
    <row r="194" spans="1:7" ht="14.25" customHeight="1">
      <c r="A194" s="1"/>
      <c r="B194" s="1"/>
      <c r="C194" s="1"/>
      <c r="D194" s="1"/>
      <c r="E194" s="1"/>
      <c r="F194" s="1"/>
      <c r="G194" s="1"/>
    </row>
    <row r="195" spans="1:7" ht="14.25" customHeight="1">
      <c r="A195" s="1"/>
      <c r="B195" s="1"/>
      <c r="C195" s="1"/>
      <c r="D195" s="1"/>
      <c r="E195" s="1"/>
      <c r="F195" s="1"/>
      <c r="G195" s="1"/>
    </row>
    <row r="196" spans="1:7" ht="14.25" customHeight="1">
      <c r="A196" s="1"/>
      <c r="B196" s="1"/>
      <c r="C196" s="1"/>
      <c r="D196" s="1"/>
      <c r="E196" s="1"/>
      <c r="F196" s="1"/>
      <c r="G196" s="1"/>
    </row>
    <row r="197" spans="1:7" ht="14.25" customHeight="1">
      <c r="A197" s="1"/>
      <c r="B197" s="1"/>
      <c r="C197" s="1"/>
      <c r="D197" s="1"/>
      <c r="E197" s="1"/>
      <c r="F197" s="1"/>
      <c r="G197" s="1"/>
    </row>
    <row r="198" spans="1:7" ht="14.25" customHeight="1">
      <c r="A198" s="1"/>
      <c r="B198" s="1"/>
      <c r="C198" s="1"/>
      <c r="D198" s="1"/>
      <c r="E198" s="1"/>
      <c r="F198" s="1"/>
      <c r="G198" s="1"/>
    </row>
    <row r="199" spans="1:7" ht="14.25" customHeight="1">
      <c r="A199" s="1"/>
      <c r="B199" s="1"/>
      <c r="C199" s="1"/>
      <c r="D199" s="1"/>
      <c r="E199" s="1"/>
      <c r="F199" s="1"/>
      <c r="G199" s="1"/>
    </row>
    <row r="200" spans="1:7" ht="14.25" customHeight="1">
      <c r="A200" s="1"/>
      <c r="B200" s="1"/>
      <c r="C200" s="1"/>
      <c r="D200" s="1"/>
      <c r="E200" s="1"/>
      <c r="F200" s="1"/>
      <c r="G200" s="1"/>
    </row>
    <row r="201" spans="1:7" ht="14.25" customHeight="1">
      <c r="A201" s="1"/>
      <c r="B201" s="1"/>
      <c r="C201" s="1"/>
      <c r="D201" s="1"/>
      <c r="E201" s="1"/>
      <c r="F201" s="1"/>
      <c r="G201" s="1"/>
    </row>
    <row r="202" spans="1:7" ht="14.25" customHeight="1">
      <c r="A202" s="1"/>
      <c r="B202" s="1"/>
      <c r="C202" s="1"/>
      <c r="D202" s="1"/>
      <c r="E202" s="1"/>
      <c r="F202" s="1"/>
      <c r="G202" s="1"/>
    </row>
    <row r="203" spans="1:7" ht="14.25" customHeight="1">
      <c r="A203" s="1"/>
      <c r="B203" s="1"/>
      <c r="C203" s="1"/>
      <c r="D203" s="1"/>
      <c r="E203" s="1"/>
      <c r="F203" s="1"/>
      <c r="G203" s="1"/>
    </row>
    <row r="204" spans="1:7" ht="14.25" customHeight="1">
      <c r="A204" s="1"/>
      <c r="B204" s="1"/>
      <c r="C204" s="1"/>
      <c r="D204" s="1"/>
      <c r="E204" s="1"/>
      <c r="F204" s="1"/>
      <c r="G204" s="1"/>
    </row>
    <row r="205" spans="1:7" ht="14.25" customHeight="1">
      <c r="A205" s="1"/>
      <c r="B205" s="1"/>
      <c r="C205" s="1"/>
      <c r="D205" s="1"/>
      <c r="E205" s="1"/>
      <c r="F205" s="1"/>
      <c r="G205" s="1"/>
    </row>
    <row r="206" spans="1:7" ht="14.25" customHeight="1">
      <c r="A206" s="1"/>
      <c r="B206" s="1"/>
      <c r="C206" s="1"/>
      <c r="D206" s="1"/>
      <c r="E206" s="1"/>
      <c r="F206" s="1"/>
      <c r="G206" s="1"/>
    </row>
    <row r="207" spans="1:7" ht="14.25" customHeight="1">
      <c r="A207" s="1"/>
      <c r="B207" s="1"/>
      <c r="C207" s="1"/>
      <c r="D207" s="1"/>
      <c r="E207" s="1"/>
      <c r="F207" s="1"/>
      <c r="G207" s="1"/>
    </row>
    <row r="208" spans="1:7" ht="14.25" customHeight="1">
      <c r="A208" s="1"/>
      <c r="B208" s="1"/>
      <c r="C208" s="1"/>
      <c r="D208" s="1"/>
      <c r="E208" s="1"/>
      <c r="F208" s="1"/>
      <c r="G208" s="1"/>
    </row>
    <row r="209" spans="1:7" ht="14.25" customHeight="1">
      <c r="A209" s="1"/>
      <c r="B209" s="1"/>
      <c r="C209" s="1"/>
      <c r="D209" s="1"/>
      <c r="E209" s="1"/>
      <c r="F209" s="1"/>
      <c r="G209" s="1"/>
    </row>
    <row r="210" spans="1:7" ht="14.25" customHeight="1">
      <c r="A210" s="1"/>
      <c r="B210" s="1"/>
      <c r="C210" s="1"/>
      <c r="D210" s="1"/>
      <c r="E210" s="1"/>
      <c r="F210" s="1"/>
      <c r="G210" s="1"/>
    </row>
    <row r="211" spans="1:7" ht="14.25" customHeight="1">
      <c r="A211" s="1"/>
      <c r="B211" s="1"/>
      <c r="C211" s="1"/>
      <c r="D211" s="1"/>
      <c r="E211" s="1"/>
      <c r="F211" s="1"/>
      <c r="G211" s="1"/>
    </row>
    <row r="212" spans="1:7" ht="14.25" customHeight="1">
      <c r="A212" s="1"/>
      <c r="B212" s="1"/>
      <c r="C212" s="1"/>
      <c r="D212" s="1"/>
      <c r="E212" s="1"/>
      <c r="F212" s="1"/>
      <c r="G212" s="1"/>
    </row>
    <row r="213" spans="1:7" ht="14.25" customHeight="1">
      <c r="A213" s="1"/>
      <c r="B213" s="1"/>
      <c r="C213" s="1"/>
      <c r="D213" s="1"/>
      <c r="E213" s="1"/>
      <c r="F213" s="1"/>
      <c r="G213" s="1"/>
    </row>
    <row r="214" spans="1:7" ht="14.25" customHeight="1">
      <c r="A214" s="1"/>
      <c r="B214" s="1"/>
      <c r="C214" s="1"/>
      <c r="D214" s="1"/>
      <c r="E214" s="1"/>
      <c r="F214" s="1"/>
      <c r="G214" s="1"/>
    </row>
    <row r="215" spans="1:7" ht="14.25" customHeight="1">
      <c r="A215" s="1"/>
      <c r="B215" s="1"/>
      <c r="C215" s="1"/>
      <c r="D215" s="1"/>
      <c r="E215" s="1"/>
      <c r="F215" s="1"/>
      <c r="G215" s="1"/>
    </row>
    <row r="216" spans="1:7" ht="14.25" customHeight="1">
      <c r="A216" s="1"/>
      <c r="B216" s="1"/>
      <c r="C216" s="1"/>
      <c r="D216" s="1"/>
      <c r="E216" s="1"/>
      <c r="F216" s="1"/>
      <c r="G216" s="1"/>
    </row>
    <row r="217" spans="1:7" ht="14.25" customHeight="1">
      <c r="A217" s="1"/>
      <c r="B217" s="1"/>
      <c r="C217" s="1"/>
      <c r="D217" s="1"/>
      <c r="E217" s="1"/>
      <c r="F217" s="1"/>
      <c r="G217" s="1"/>
    </row>
    <row r="218" spans="1:7" ht="14.25" customHeight="1">
      <c r="A218" s="1"/>
      <c r="B218" s="1"/>
      <c r="C218" s="1"/>
      <c r="D218" s="1"/>
      <c r="E218" s="1"/>
      <c r="F218" s="1"/>
      <c r="G218" s="1"/>
    </row>
    <row r="219" spans="1:7" ht="14.25" customHeight="1">
      <c r="A219" s="1"/>
      <c r="B219" s="1"/>
      <c r="C219" s="1"/>
      <c r="D219" s="1"/>
      <c r="E219" s="1"/>
      <c r="F219" s="1"/>
      <c r="G219" s="1"/>
    </row>
    <row r="220" spans="1:7" ht="14.25" customHeight="1">
      <c r="A220" s="1"/>
      <c r="B220" s="1"/>
      <c r="C220" s="1"/>
      <c r="D220" s="1"/>
      <c r="E220" s="1"/>
      <c r="F220" s="1"/>
      <c r="G220" s="1"/>
    </row>
    <row r="221" spans="1:7" ht="14.25" customHeight="1">
      <c r="A221" s="1"/>
      <c r="B221" s="1"/>
      <c r="C221" s="1"/>
      <c r="D221" s="1"/>
      <c r="E221" s="1"/>
      <c r="F221" s="1"/>
      <c r="G221" s="1"/>
    </row>
    <row r="222" spans="1:7" ht="14.25" customHeight="1">
      <c r="A222" s="1"/>
      <c r="B222" s="1"/>
      <c r="C222" s="1"/>
      <c r="D222" s="1"/>
      <c r="E222" s="1"/>
      <c r="F222" s="1"/>
      <c r="G222" s="1"/>
    </row>
    <row r="223" spans="1:7" ht="14.25" customHeight="1">
      <c r="A223" s="1"/>
      <c r="B223" s="1"/>
      <c r="C223" s="1"/>
      <c r="D223" s="1"/>
      <c r="E223" s="1"/>
      <c r="F223" s="1"/>
      <c r="G223" s="1"/>
    </row>
    <row r="224" spans="1:7" ht="14.25" customHeight="1">
      <c r="A224" s="1"/>
      <c r="B224" s="1"/>
      <c r="C224" s="1"/>
      <c r="D224" s="1"/>
      <c r="E224" s="1"/>
      <c r="F224" s="1"/>
      <c r="G224" s="1"/>
    </row>
    <row r="225" spans="1:7" ht="14.25" customHeight="1">
      <c r="A225" s="1"/>
      <c r="B225" s="1"/>
      <c r="C225" s="1"/>
      <c r="D225" s="1"/>
      <c r="E225" s="1"/>
      <c r="F225" s="1"/>
      <c r="G225" s="1"/>
    </row>
    <row r="226" spans="1:7" ht="14.25" customHeight="1">
      <c r="A226" s="1"/>
      <c r="B226" s="1"/>
      <c r="C226" s="1"/>
      <c r="D226" s="1"/>
      <c r="E226" s="1"/>
      <c r="F226" s="1"/>
      <c r="G226" s="1"/>
    </row>
    <row r="227" spans="1:7" ht="14.25" customHeight="1">
      <c r="A227" s="1"/>
      <c r="B227" s="1"/>
      <c r="C227" s="1"/>
      <c r="D227" s="1"/>
      <c r="E227" s="1"/>
      <c r="F227" s="1"/>
      <c r="G227" s="1"/>
    </row>
    <row r="228" spans="1:7" ht="14.25" customHeight="1">
      <c r="A228" s="1"/>
      <c r="B228" s="1"/>
      <c r="C228" s="1"/>
      <c r="D228" s="1"/>
      <c r="E228" s="1"/>
      <c r="F228" s="1"/>
      <c r="G228" s="1"/>
    </row>
    <row r="229" spans="1:7" ht="14.25" customHeight="1">
      <c r="A229" s="1"/>
      <c r="B229" s="1"/>
      <c r="C229" s="1"/>
      <c r="D229" s="1"/>
      <c r="E229" s="1"/>
      <c r="F229" s="1"/>
      <c r="G229" s="1"/>
    </row>
    <row r="230" spans="1:7" ht="14.25" customHeight="1">
      <c r="A230" s="1"/>
      <c r="B230" s="1"/>
      <c r="C230" s="1"/>
      <c r="D230" s="1"/>
      <c r="E230" s="1"/>
      <c r="F230" s="1"/>
      <c r="G230" s="1"/>
    </row>
    <row r="231" spans="1:7" ht="14.25" customHeight="1">
      <c r="A231" s="1"/>
      <c r="B231" s="1"/>
      <c r="C231" s="1"/>
      <c r="D231" s="1"/>
      <c r="E231" s="1"/>
      <c r="F231" s="1"/>
      <c r="G231" s="1"/>
    </row>
    <row r="232" spans="1:7" ht="14.25" customHeight="1">
      <c r="A232" s="1"/>
      <c r="B232" s="1"/>
      <c r="C232" s="1"/>
      <c r="D232" s="1"/>
      <c r="E232" s="1"/>
      <c r="F232" s="1"/>
      <c r="G232" s="1"/>
    </row>
    <row r="233" spans="1:7" ht="14.25" customHeight="1">
      <c r="A233" s="1"/>
      <c r="B233" s="1"/>
      <c r="C233" s="1"/>
      <c r="D233" s="1"/>
      <c r="E233" s="1"/>
      <c r="F233" s="1"/>
      <c r="G233" s="1"/>
    </row>
    <row r="234" spans="1:7" ht="14.25" customHeight="1">
      <c r="A234" s="1"/>
      <c r="B234" s="1"/>
      <c r="C234" s="1"/>
      <c r="D234" s="1"/>
      <c r="E234" s="1"/>
      <c r="F234" s="1"/>
      <c r="G234" s="1"/>
    </row>
    <row r="235" spans="1:7" ht="14.25" customHeight="1">
      <c r="A235" s="1"/>
      <c r="B235" s="1"/>
      <c r="C235" s="1"/>
      <c r="D235" s="1"/>
      <c r="E235" s="1"/>
      <c r="F235" s="1"/>
      <c r="G235" s="1"/>
    </row>
    <row r="236" spans="1:7" ht="14.25" customHeight="1">
      <c r="A236" s="1"/>
      <c r="B236" s="1"/>
      <c r="C236" s="1"/>
      <c r="D236" s="1"/>
      <c r="E236" s="1"/>
      <c r="F236" s="1"/>
      <c r="G236" s="1"/>
    </row>
    <row r="237" spans="1:7" ht="14.25" customHeight="1">
      <c r="A237" s="1"/>
      <c r="B237" s="1"/>
      <c r="C237" s="1"/>
      <c r="D237" s="1"/>
      <c r="E237" s="1"/>
      <c r="F237" s="1"/>
      <c r="G237" s="1"/>
    </row>
    <row r="238" spans="1:7" ht="14.25" customHeight="1">
      <c r="A238" s="1"/>
      <c r="B238" s="1"/>
      <c r="C238" s="1"/>
      <c r="D238" s="1"/>
      <c r="E238" s="1"/>
      <c r="F238" s="1"/>
      <c r="G238" s="1"/>
    </row>
    <row r="239" spans="1:7" ht="14.25" customHeight="1"/>
    <row r="240" spans="1:7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D34:E34"/>
    <mergeCell ref="L34:M34"/>
    <mergeCell ref="A1:D1"/>
    <mergeCell ref="I1:L1"/>
    <mergeCell ref="A2:A3"/>
    <mergeCell ref="B2:D3"/>
    <mergeCell ref="I2:I3"/>
    <mergeCell ref="J2:L3"/>
    <mergeCell ref="I5:J5"/>
    <mergeCell ref="A5:B5"/>
    <mergeCell ref="A13:C13"/>
    <mergeCell ref="D13:F13"/>
    <mergeCell ref="I13:K13"/>
    <mergeCell ref="L13:N13"/>
  </mergeCells>
  <pageMargins left="0.7" right="0.7" top="0.75" bottom="0.75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3"/>
  <sheetViews>
    <sheetView showGridLines="0" tabSelected="1" zoomScale="90" zoomScaleNormal="90" workbookViewId="0">
      <selection activeCell="B3" sqref="B3"/>
    </sheetView>
  </sheetViews>
  <sheetFormatPr defaultColWidth="12.625" defaultRowHeight="15" customHeight="1"/>
  <cols>
    <col min="1" max="1" width="29" customWidth="1"/>
    <col min="2" max="2" width="14.875" customWidth="1"/>
    <col min="3" max="3" width="13.5" customWidth="1"/>
    <col min="4" max="4" width="22.875" customWidth="1"/>
    <col min="5" max="5" width="11.75" customWidth="1"/>
    <col min="6" max="6" width="13.375" customWidth="1"/>
    <col min="7" max="7" width="7.625" customWidth="1"/>
    <col min="8" max="8" width="22.5" customWidth="1"/>
    <col min="9" max="9" width="15.25" customWidth="1"/>
    <col min="10" max="10" width="14.375" customWidth="1"/>
    <col min="11" max="11" width="23.75" customWidth="1"/>
    <col min="12" max="12" width="12.5" customWidth="1"/>
    <col min="13" max="13" width="13.625" customWidth="1"/>
    <col min="14" max="26" width="7.625" customWidth="1"/>
  </cols>
  <sheetData>
    <row r="1" spans="1:13" ht="38.25" customHeight="1">
      <c r="A1" s="44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5"/>
      <c r="M1" s="45"/>
    </row>
    <row r="2" spans="1:13" ht="14.2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196" t="s">
        <v>50</v>
      </c>
      <c r="L2" s="45"/>
      <c r="M2" s="45"/>
    </row>
    <row r="3" spans="1:13" ht="14.25" customHeight="1">
      <c r="A3" s="47" t="s">
        <v>43</v>
      </c>
      <c r="B3" s="45"/>
      <c r="C3" s="45"/>
      <c r="D3" s="45"/>
      <c r="E3" s="45"/>
      <c r="F3" s="45"/>
      <c r="G3" s="45"/>
      <c r="H3" s="45"/>
      <c r="I3" s="45"/>
      <c r="J3" s="45"/>
      <c r="K3" s="195" t="s">
        <v>44</v>
      </c>
      <c r="L3" s="45"/>
      <c r="M3" s="45"/>
    </row>
    <row r="4" spans="1:13" ht="14.25" customHeight="1"/>
    <row r="5" spans="1:13" ht="14.25" customHeight="1" thickBot="1"/>
    <row r="6" spans="1:13" ht="18.75" customHeight="1" thickBot="1">
      <c r="A6" s="97" t="s">
        <v>0</v>
      </c>
      <c r="B6" s="98"/>
      <c r="C6" s="98"/>
      <c r="D6" s="99"/>
      <c r="H6" s="88" t="s">
        <v>1</v>
      </c>
      <c r="I6" s="89"/>
      <c r="J6" s="89"/>
      <c r="K6" s="90"/>
    </row>
    <row r="7" spans="1:13" ht="22.5" customHeight="1">
      <c r="A7" s="76" t="s">
        <v>2</v>
      </c>
      <c r="B7" s="100">
        <v>44239</v>
      </c>
      <c r="C7" s="101"/>
      <c r="D7" s="102"/>
      <c r="H7" s="76" t="s">
        <v>2</v>
      </c>
      <c r="I7" s="78">
        <v>44253</v>
      </c>
      <c r="J7" s="79"/>
      <c r="K7" s="80"/>
    </row>
    <row r="8" spans="1:13" ht="15" customHeight="1" thickBot="1">
      <c r="A8" s="77"/>
      <c r="B8" s="103"/>
      <c r="C8" s="104"/>
      <c r="D8" s="105"/>
      <c r="H8" s="77"/>
      <c r="I8" s="81"/>
      <c r="J8" s="82"/>
      <c r="K8" s="83"/>
    </row>
    <row r="9" spans="1:13" ht="14.25" customHeight="1" thickBot="1"/>
    <row r="10" spans="1:13" s="106" customFormat="1" ht="24" customHeight="1" thickBot="1">
      <c r="A10" s="117" t="s">
        <v>137</v>
      </c>
      <c r="B10" s="118"/>
      <c r="H10" s="117" t="s">
        <v>137</v>
      </c>
      <c r="I10" s="118"/>
    </row>
    <row r="11" spans="1:13" ht="18" thickBot="1">
      <c r="A11" s="3" t="s">
        <v>3</v>
      </c>
      <c r="B11" s="48"/>
      <c r="H11" s="3" t="s">
        <v>3</v>
      </c>
      <c r="I11" s="4" t="s">
        <v>48</v>
      </c>
    </row>
    <row r="12" spans="1:13" ht="18" thickBot="1">
      <c r="A12" s="3" t="s">
        <v>3</v>
      </c>
      <c r="B12" s="4"/>
      <c r="H12" s="3" t="s">
        <v>3</v>
      </c>
      <c r="I12" s="4"/>
    </row>
    <row r="13" spans="1:13" ht="18" thickBot="1">
      <c r="A13" s="3" t="s">
        <v>4</v>
      </c>
      <c r="B13" s="4"/>
      <c r="H13" s="3" t="s">
        <v>4</v>
      </c>
      <c r="I13" s="4"/>
    </row>
    <row r="14" spans="1:13" ht="21" customHeight="1" thickBot="1">
      <c r="A14" s="3" t="s">
        <v>5</v>
      </c>
      <c r="B14" s="32"/>
      <c r="H14" s="3" t="s">
        <v>5</v>
      </c>
      <c r="I14" s="32" t="s">
        <v>49</v>
      </c>
    </row>
    <row r="15" spans="1:13" ht="18" thickBot="1">
      <c r="A15" s="3" t="s">
        <v>6</v>
      </c>
      <c r="B15" s="4"/>
      <c r="H15" s="3" t="s">
        <v>6</v>
      </c>
      <c r="I15" s="4"/>
    </row>
    <row r="16" spans="1:13" s="106" customFormat="1" ht="27.75" customHeight="1" thickBot="1">
      <c r="A16" s="115" t="s">
        <v>7</v>
      </c>
      <c r="B16" s="116">
        <f>SUM(SUM(B11:B13)-SUM(B14:B15))</f>
        <v>0</v>
      </c>
      <c r="H16" s="115" t="s">
        <v>7</v>
      </c>
      <c r="I16" s="116">
        <f>SUM(SUM(I11:I13)-SUM(I14:I15))</f>
        <v>0</v>
      </c>
    </row>
    <row r="17" spans="1:13" ht="14.25" customHeight="1" thickBot="1"/>
    <row r="18" spans="1:13" s="110" customFormat="1" ht="48" customHeight="1">
      <c r="A18" s="107" t="s">
        <v>45</v>
      </c>
      <c r="B18" s="108"/>
      <c r="C18" s="108"/>
      <c r="D18" s="107" t="s">
        <v>45</v>
      </c>
      <c r="E18" s="108"/>
      <c r="F18" s="109"/>
      <c r="H18" s="107" t="s">
        <v>45</v>
      </c>
      <c r="I18" s="108"/>
      <c r="J18" s="108"/>
      <c r="K18" s="107" t="s">
        <v>45</v>
      </c>
      <c r="L18" s="108"/>
      <c r="M18" s="109"/>
    </row>
    <row r="19" spans="1:13" ht="18" thickBot="1">
      <c r="A19" s="34" t="s">
        <v>10</v>
      </c>
      <c r="B19" s="9" t="s">
        <v>11</v>
      </c>
      <c r="C19" s="42" t="s">
        <v>12</v>
      </c>
      <c r="D19" s="34" t="s">
        <v>10</v>
      </c>
      <c r="E19" s="9" t="s">
        <v>11</v>
      </c>
      <c r="F19" s="35" t="s">
        <v>12</v>
      </c>
      <c r="H19" s="34" t="s">
        <v>10</v>
      </c>
      <c r="I19" s="9" t="s">
        <v>11</v>
      </c>
      <c r="J19" s="42" t="s">
        <v>12</v>
      </c>
      <c r="K19" s="34" t="s">
        <v>10</v>
      </c>
      <c r="L19" s="9" t="s">
        <v>11</v>
      </c>
      <c r="M19" s="35" t="s">
        <v>12</v>
      </c>
    </row>
    <row r="20" spans="1:13" ht="21.75" customHeight="1" thickTop="1" thickBot="1">
      <c r="A20" s="36" t="s">
        <v>47</v>
      </c>
      <c r="B20" s="33"/>
      <c r="C20" s="39"/>
      <c r="D20" s="36" t="s">
        <v>47</v>
      </c>
      <c r="E20" s="33"/>
      <c r="F20" s="193"/>
      <c r="H20" s="36" t="s">
        <v>47</v>
      </c>
      <c r="I20" s="33"/>
      <c r="J20" s="39"/>
      <c r="K20" s="191" t="s">
        <v>47</v>
      </c>
      <c r="L20" s="33"/>
      <c r="M20" s="193"/>
    </row>
    <row r="21" spans="1:13" ht="21.75" customHeight="1" thickBot="1">
      <c r="A21" s="36" t="s">
        <v>47</v>
      </c>
      <c r="B21" s="33"/>
      <c r="C21" s="39"/>
      <c r="D21" s="36" t="s">
        <v>47</v>
      </c>
      <c r="E21" s="33"/>
      <c r="F21" s="193"/>
      <c r="H21" s="36" t="s">
        <v>47</v>
      </c>
      <c r="I21" s="33"/>
      <c r="J21" s="39"/>
      <c r="K21" s="191" t="s">
        <v>47</v>
      </c>
      <c r="L21" s="33"/>
      <c r="M21" s="193"/>
    </row>
    <row r="22" spans="1:13" ht="21.75" customHeight="1" thickBot="1">
      <c r="A22" s="36" t="s">
        <v>47</v>
      </c>
      <c r="B22" s="33"/>
      <c r="C22" s="39"/>
      <c r="D22" s="36" t="s">
        <v>47</v>
      </c>
      <c r="E22" s="33"/>
      <c r="F22" s="193"/>
      <c r="H22" s="36" t="s">
        <v>47</v>
      </c>
      <c r="I22" s="33"/>
      <c r="J22" s="39"/>
      <c r="K22" s="191" t="s">
        <v>47</v>
      </c>
      <c r="L22" s="33"/>
      <c r="M22" s="193"/>
    </row>
    <row r="23" spans="1:13" ht="21.75" customHeight="1" thickBot="1">
      <c r="A23" s="36" t="s">
        <v>47</v>
      </c>
      <c r="B23" s="33"/>
      <c r="C23" s="39"/>
      <c r="D23" s="36" t="s">
        <v>47</v>
      </c>
      <c r="E23" s="33"/>
      <c r="F23" s="193"/>
      <c r="H23" s="36" t="s">
        <v>47</v>
      </c>
      <c r="I23" s="33"/>
      <c r="J23" s="39"/>
      <c r="K23" s="191" t="s">
        <v>47</v>
      </c>
      <c r="L23" s="33"/>
      <c r="M23" s="193"/>
    </row>
    <row r="24" spans="1:13" ht="21.75" customHeight="1" thickBot="1">
      <c r="A24" s="36" t="s">
        <v>47</v>
      </c>
      <c r="B24" s="33"/>
      <c r="C24" s="39"/>
      <c r="D24" s="36" t="s">
        <v>47</v>
      </c>
      <c r="E24" s="33"/>
      <c r="F24" s="193"/>
      <c r="H24" s="36" t="s">
        <v>47</v>
      </c>
      <c r="I24" s="33"/>
      <c r="J24" s="39"/>
      <c r="K24" s="191" t="s">
        <v>47</v>
      </c>
      <c r="L24" s="33"/>
      <c r="M24" s="193"/>
    </row>
    <row r="25" spans="1:13" ht="21.75" customHeight="1" thickBot="1">
      <c r="A25" s="36" t="s">
        <v>47</v>
      </c>
      <c r="B25" s="33"/>
      <c r="C25" s="39"/>
      <c r="D25" s="36" t="s">
        <v>47</v>
      </c>
      <c r="E25" s="33"/>
      <c r="F25" s="193"/>
      <c r="H25" s="36" t="s">
        <v>47</v>
      </c>
      <c r="I25" s="33"/>
      <c r="J25" s="39"/>
      <c r="K25" s="191" t="s">
        <v>47</v>
      </c>
      <c r="L25" s="33"/>
      <c r="M25" s="193"/>
    </row>
    <row r="26" spans="1:13" ht="21.75" customHeight="1" thickBot="1">
      <c r="A26" s="36" t="s">
        <v>47</v>
      </c>
      <c r="B26" s="33"/>
      <c r="C26" s="39"/>
      <c r="D26" s="36" t="s">
        <v>47</v>
      </c>
      <c r="E26" s="33"/>
      <c r="F26" s="193"/>
      <c r="H26" s="36" t="s">
        <v>47</v>
      </c>
      <c r="I26" s="33"/>
      <c r="J26" s="39"/>
      <c r="K26" s="191" t="s">
        <v>47</v>
      </c>
      <c r="L26" s="33"/>
      <c r="M26" s="193"/>
    </row>
    <row r="27" spans="1:13" ht="21.75" customHeight="1" thickBot="1">
      <c r="A27" s="36" t="s">
        <v>47</v>
      </c>
      <c r="B27" s="33"/>
      <c r="C27" s="39"/>
      <c r="D27" s="36" t="s">
        <v>47</v>
      </c>
      <c r="E27" s="33"/>
      <c r="F27" s="193"/>
      <c r="H27" s="36" t="s">
        <v>47</v>
      </c>
      <c r="I27" s="33"/>
      <c r="J27" s="39"/>
      <c r="K27" s="191" t="s">
        <v>47</v>
      </c>
      <c r="L27" s="33"/>
      <c r="M27" s="193"/>
    </row>
    <row r="28" spans="1:13" ht="21.75" customHeight="1" thickBot="1">
      <c r="A28" s="36" t="s">
        <v>47</v>
      </c>
      <c r="B28" s="33"/>
      <c r="C28" s="39"/>
      <c r="D28" s="36" t="s">
        <v>47</v>
      </c>
      <c r="E28" s="33"/>
      <c r="F28" s="193"/>
      <c r="H28" s="36" t="s">
        <v>47</v>
      </c>
      <c r="I28" s="33"/>
      <c r="J28" s="39"/>
      <c r="K28" s="191" t="s">
        <v>47</v>
      </c>
      <c r="L28" s="33"/>
      <c r="M28" s="193"/>
    </row>
    <row r="29" spans="1:13" ht="21.75" customHeight="1" thickBot="1">
      <c r="A29" s="36"/>
      <c r="B29" s="33"/>
      <c r="C29" s="39"/>
      <c r="D29" s="191"/>
      <c r="E29" s="33"/>
      <c r="F29" s="193"/>
      <c r="H29" s="36" t="s">
        <v>47</v>
      </c>
      <c r="I29" s="33"/>
      <c r="J29" s="39"/>
      <c r="K29" s="191" t="s">
        <v>47</v>
      </c>
      <c r="L29" s="33"/>
      <c r="M29" s="193"/>
    </row>
    <row r="30" spans="1:13" ht="21.75" customHeight="1" thickBot="1">
      <c r="A30" s="36"/>
      <c r="B30" s="33"/>
      <c r="C30" s="39"/>
      <c r="D30" s="191"/>
      <c r="E30" s="33"/>
      <c r="F30" s="193"/>
      <c r="H30" s="36"/>
      <c r="I30" s="33"/>
      <c r="J30" s="39"/>
      <c r="K30" s="191"/>
      <c r="L30" s="33"/>
      <c r="M30" s="193"/>
    </row>
    <row r="31" spans="1:13" ht="21.75" customHeight="1" thickBot="1">
      <c r="A31" s="36"/>
      <c r="B31" s="33"/>
      <c r="C31" s="39"/>
      <c r="D31" s="191"/>
      <c r="E31" s="33"/>
      <c r="F31" s="193"/>
      <c r="H31" s="36"/>
      <c r="I31" s="33"/>
      <c r="J31" s="39"/>
      <c r="K31" s="191"/>
      <c r="L31" s="33"/>
      <c r="M31" s="193"/>
    </row>
    <row r="32" spans="1:13" ht="21.75" customHeight="1" thickBot="1">
      <c r="A32" s="36"/>
      <c r="B32" s="33"/>
      <c r="C32" s="39"/>
      <c r="D32" s="191"/>
      <c r="E32" s="33"/>
      <c r="F32" s="193"/>
      <c r="H32" s="36"/>
      <c r="I32" s="33"/>
      <c r="J32" s="39"/>
      <c r="K32" s="191"/>
      <c r="L32" s="33"/>
      <c r="M32" s="193"/>
    </row>
    <row r="33" spans="1:13" ht="21.75" customHeight="1" thickBot="1">
      <c r="A33" s="36"/>
      <c r="B33" s="33"/>
      <c r="C33" s="39"/>
      <c r="D33" s="191"/>
      <c r="E33" s="33"/>
      <c r="F33" s="193"/>
      <c r="H33" s="36"/>
      <c r="I33" s="33"/>
      <c r="J33" s="39"/>
      <c r="K33" s="191"/>
      <c r="L33" s="33"/>
      <c r="M33" s="193"/>
    </row>
    <row r="34" spans="1:13" ht="21.75" customHeight="1" thickBot="1">
      <c r="A34" s="36"/>
      <c r="B34" s="33"/>
      <c r="C34" s="39"/>
      <c r="D34" s="191"/>
      <c r="E34" s="33"/>
      <c r="F34" s="193"/>
      <c r="H34" s="36"/>
      <c r="I34" s="33"/>
      <c r="J34" s="39"/>
      <c r="K34" s="191"/>
      <c r="L34" s="33"/>
      <c r="M34" s="193"/>
    </row>
    <row r="35" spans="1:13" ht="21.75" customHeight="1" thickBot="1">
      <c r="A35" s="36"/>
      <c r="B35" s="33"/>
      <c r="C35" s="39"/>
      <c r="D35" s="191"/>
      <c r="E35" s="33"/>
      <c r="F35" s="193"/>
      <c r="H35" s="36"/>
      <c r="I35" s="33"/>
      <c r="J35" s="39"/>
      <c r="K35" s="191"/>
      <c r="L35" s="33"/>
      <c r="M35" s="193"/>
    </row>
    <row r="36" spans="1:13" ht="21.75" customHeight="1" thickBot="1">
      <c r="A36" s="36"/>
      <c r="B36" s="33"/>
      <c r="C36" s="39"/>
      <c r="D36" s="191"/>
      <c r="E36" s="33"/>
      <c r="F36" s="193"/>
      <c r="H36" s="36"/>
      <c r="I36" s="33"/>
      <c r="J36" s="39"/>
      <c r="K36" s="191"/>
      <c r="L36" s="33"/>
      <c r="M36" s="193"/>
    </row>
    <row r="37" spans="1:13" ht="21.75" customHeight="1" thickBot="1">
      <c r="A37" s="36"/>
      <c r="B37" s="33"/>
      <c r="C37" s="39"/>
      <c r="D37" s="194"/>
      <c r="E37" s="33"/>
      <c r="F37" s="193"/>
      <c r="H37" s="36"/>
      <c r="I37" s="33"/>
      <c r="J37" s="39"/>
      <c r="K37" s="191"/>
      <c r="L37" s="33"/>
      <c r="M37" s="193"/>
    </row>
    <row r="38" spans="1:13" ht="18" thickBot="1">
      <c r="A38" s="37" t="s">
        <v>34</v>
      </c>
      <c r="B38" s="38">
        <f>SUM(B20:B37)</f>
        <v>0</v>
      </c>
      <c r="C38" s="40"/>
      <c r="D38" s="37" t="s">
        <v>35</v>
      </c>
      <c r="E38" s="41">
        <f>SUM(E20:E37)</f>
        <v>0</v>
      </c>
      <c r="F38" s="192"/>
      <c r="H38" s="37" t="s">
        <v>34</v>
      </c>
      <c r="I38" s="38">
        <f>SUM(I20:I37)</f>
        <v>0</v>
      </c>
      <c r="J38" s="40"/>
      <c r="K38" s="37" t="s">
        <v>35</v>
      </c>
      <c r="L38" s="41">
        <f>SUM(L20:L37)</f>
        <v>0</v>
      </c>
      <c r="M38" s="192"/>
    </row>
    <row r="39" spans="1:13" ht="14.25" customHeight="1" thickBot="1"/>
    <row r="40" spans="1:13" ht="25.5" customHeight="1" thickBot="1">
      <c r="D40" s="43"/>
      <c r="E40" s="111" t="s">
        <v>11</v>
      </c>
      <c r="F40" s="112" t="s">
        <v>12</v>
      </c>
      <c r="K40" s="43"/>
      <c r="L40" s="111" t="s">
        <v>11</v>
      </c>
      <c r="M40" s="112" t="s">
        <v>12</v>
      </c>
    </row>
    <row r="41" spans="1:13" s="106" customFormat="1" ht="26.25" customHeight="1" thickBot="1">
      <c r="D41" s="188" t="s">
        <v>36</v>
      </c>
      <c r="E41" s="189">
        <f>SUM(B38,E38)</f>
        <v>0</v>
      </c>
      <c r="F41" s="183">
        <f>SUM(C20:C37,F20:F37)</f>
        <v>0</v>
      </c>
      <c r="K41" s="188" t="s">
        <v>36</v>
      </c>
      <c r="L41" s="190">
        <f>SUM(I38,L38)</f>
        <v>0</v>
      </c>
      <c r="M41" s="185">
        <f>SUM(J20:J37,M20:M37)</f>
        <v>0</v>
      </c>
    </row>
    <row r="42" spans="1:13" s="106" customFormat="1" ht="26.25" customHeight="1" thickBot="1">
      <c r="D42" s="181" t="s">
        <v>37</v>
      </c>
      <c r="E42" s="182">
        <f>B16-E41</f>
        <v>0</v>
      </c>
      <c r="F42" s="183">
        <f>B16-F41</f>
        <v>0</v>
      </c>
      <c r="K42" s="181" t="s">
        <v>37</v>
      </c>
      <c r="L42" s="184">
        <f>I16-L41</f>
        <v>0</v>
      </c>
      <c r="M42" s="185">
        <f>I16-M41</f>
        <v>0</v>
      </c>
    </row>
    <row r="43" spans="1:13" s="106" customFormat="1" ht="24.75" customHeight="1" thickBot="1">
      <c r="D43" s="113" t="s">
        <v>46</v>
      </c>
      <c r="E43" s="114"/>
      <c r="F43" s="186">
        <f>SUM(SUM(B20:B37,E20:E37)-SUM(C20:C37,F20:F37))</f>
        <v>0</v>
      </c>
      <c r="K43" s="113" t="s">
        <v>46</v>
      </c>
      <c r="L43" s="114"/>
      <c r="M43" s="187">
        <f>SUM(SUM(I20:I37,L20:L37)-SUM(J20:J37,M20:M37))</f>
        <v>0</v>
      </c>
    </row>
    <row r="44" spans="1:13" ht="14.25" customHeight="1"/>
    <row r="45" spans="1:13" ht="14.25" customHeight="1"/>
    <row r="46" spans="1:13" ht="14.25" customHeight="1"/>
    <row r="47" spans="1:13" ht="14.25" customHeight="1"/>
    <row r="48" spans="1:13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mergeCells count="14">
    <mergeCell ref="D43:E43"/>
    <mergeCell ref="K43:L43"/>
    <mergeCell ref="A6:D6"/>
    <mergeCell ref="H6:K6"/>
    <mergeCell ref="A7:A8"/>
    <mergeCell ref="B7:D8"/>
    <mergeCell ref="H7:H8"/>
    <mergeCell ref="I7:K8"/>
    <mergeCell ref="K18:M18"/>
    <mergeCell ref="H10:I10"/>
    <mergeCell ref="A10:B10"/>
    <mergeCell ref="A18:C18"/>
    <mergeCell ref="D18:F18"/>
    <mergeCell ref="H18:J18"/>
  </mergeCells>
  <pageMargins left="0.7" right="0.7" top="0.75" bottom="0.75" header="0" footer="0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258F-CC5D-4FC4-B662-E60118CD921E}">
  <dimension ref="A1:J81"/>
  <sheetViews>
    <sheetView showGridLines="0" topLeftCell="A34" workbookViewId="0">
      <selection activeCell="G61" sqref="G61"/>
    </sheetView>
  </sheetViews>
  <sheetFormatPr defaultColWidth="7.75" defaultRowHeight="14.25"/>
  <cols>
    <col min="1" max="1" width="1.25" style="58" customWidth="1"/>
    <col min="2" max="2" width="26.875" style="57" customWidth="1"/>
    <col min="3" max="5" width="18.125" style="57" customWidth="1"/>
    <col min="6" max="6" width="13.75" style="57" customWidth="1"/>
    <col min="7" max="7" width="26.875" style="57" customWidth="1"/>
    <col min="8" max="10" width="18.125" style="57" customWidth="1"/>
    <col min="11" max="11" width="2.375" style="57" customWidth="1"/>
    <col min="12" max="16384" width="7.75" style="57"/>
  </cols>
  <sheetData>
    <row r="1" spans="1:10" s="120" customFormat="1" ht="19.899999999999999" customHeight="1">
      <c r="A1" s="119" t="s">
        <v>51</v>
      </c>
    </row>
    <row r="2" spans="1:10" s="120" customFormat="1" ht="94.9" customHeight="1">
      <c r="A2" s="121" t="s">
        <v>52</v>
      </c>
      <c r="B2" s="170" t="s">
        <v>53</v>
      </c>
      <c r="C2" s="170"/>
      <c r="D2" s="170"/>
      <c r="E2" s="170"/>
      <c r="F2" s="170"/>
      <c r="G2" s="170"/>
      <c r="H2" s="170"/>
      <c r="I2" s="49"/>
      <c r="J2" s="49"/>
    </row>
    <row r="3" spans="1:10" ht="15" customHeight="1"/>
    <row r="4" spans="1:10" ht="30" customHeight="1">
      <c r="A4" s="58" t="s">
        <v>54</v>
      </c>
      <c r="B4" s="133" t="s">
        <v>55</v>
      </c>
      <c r="C4" s="134"/>
      <c r="D4" s="50"/>
      <c r="E4" s="95" t="s">
        <v>56</v>
      </c>
      <c r="F4" s="95"/>
      <c r="G4" s="95"/>
      <c r="H4" s="96">
        <f>C7-J73</f>
        <v>3439</v>
      </c>
    </row>
    <row r="5" spans="1:10" ht="30" customHeight="1">
      <c r="B5" s="135" t="s">
        <v>57</v>
      </c>
      <c r="C5" s="136">
        <v>4300</v>
      </c>
      <c r="E5" s="95"/>
      <c r="F5" s="95"/>
      <c r="G5" s="95"/>
      <c r="H5" s="96"/>
      <c r="I5" s="51"/>
    </row>
    <row r="6" spans="1:10" ht="30" customHeight="1">
      <c r="B6" s="135" t="s">
        <v>58</v>
      </c>
      <c r="C6" s="136">
        <v>300</v>
      </c>
      <c r="E6" s="91" t="s">
        <v>59</v>
      </c>
      <c r="F6" s="91"/>
      <c r="G6" s="91"/>
      <c r="H6" s="92">
        <f>C12-J75</f>
        <v>3098</v>
      </c>
      <c r="I6" s="51"/>
    </row>
    <row r="7" spans="1:10" ht="30" customHeight="1">
      <c r="A7" s="58" t="s">
        <v>60</v>
      </c>
      <c r="B7" s="137" t="s">
        <v>61</v>
      </c>
      <c r="C7" s="138">
        <f>SUM(C5:C6)</f>
        <v>4600</v>
      </c>
      <c r="E7" s="91"/>
      <c r="F7" s="91"/>
      <c r="G7" s="91"/>
      <c r="H7" s="92"/>
      <c r="I7" s="51"/>
    </row>
    <row r="8" spans="1:10" ht="30" customHeight="1">
      <c r="E8" s="93" t="s">
        <v>62</v>
      </c>
      <c r="F8" s="93"/>
      <c r="G8" s="93"/>
      <c r="H8" s="94">
        <f>H6-H4</f>
        <v>-341</v>
      </c>
      <c r="I8" s="51"/>
    </row>
    <row r="9" spans="1:10" ht="30" customHeight="1">
      <c r="A9" s="58" t="s">
        <v>63</v>
      </c>
      <c r="B9" s="133" t="s">
        <v>64</v>
      </c>
      <c r="C9" s="133"/>
      <c r="D9" s="50"/>
      <c r="E9" s="93"/>
      <c r="F9" s="93"/>
      <c r="G9" s="93"/>
      <c r="H9" s="94"/>
      <c r="I9" s="52"/>
    </row>
    <row r="10" spans="1:10" ht="30" customHeight="1">
      <c r="B10" s="135" t="s">
        <v>57</v>
      </c>
      <c r="C10" s="136">
        <v>4000</v>
      </c>
      <c r="I10" s="51"/>
    </row>
    <row r="11" spans="1:10" ht="30" customHeight="1">
      <c r="B11" s="135" t="s">
        <v>58</v>
      </c>
      <c r="C11" s="136">
        <v>300</v>
      </c>
      <c r="E11" s="51"/>
      <c r="H11" s="122"/>
      <c r="I11" s="51"/>
    </row>
    <row r="12" spans="1:10" ht="30" customHeight="1">
      <c r="B12" s="137" t="s">
        <v>61</v>
      </c>
      <c r="C12" s="138">
        <f>SUM(C10:C11)</f>
        <v>4300</v>
      </c>
    </row>
    <row r="13" spans="1:10" ht="37.9" customHeight="1">
      <c r="B13" s="53"/>
      <c r="C13" s="54"/>
    </row>
    <row r="14" spans="1:10" s="55" customFormat="1" ht="30" customHeight="1">
      <c r="A14" s="123"/>
      <c r="B14" s="153" t="s">
        <v>65</v>
      </c>
      <c r="C14" s="154"/>
      <c r="D14" s="155"/>
      <c r="E14" s="156"/>
      <c r="G14" s="146" t="s">
        <v>66</v>
      </c>
      <c r="H14" s="147"/>
      <c r="I14" s="147"/>
      <c r="J14" s="148"/>
    </row>
    <row r="15" spans="1:10" ht="48" customHeight="1">
      <c r="A15" s="58" t="s">
        <v>67</v>
      </c>
      <c r="B15" s="157" t="s">
        <v>68</v>
      </c>
      <c r="C15" s="140" t="s">
        <v>69</v>
      </c>
      <c r="D15" s="140" t="s">
        <v>70</v>
      </c>
      <c r="E15" s="141" t="s">
        <v>71</v>
      </c>
      <c r="F15" s="56"/>
      <c r="G15" s="149" t="s">
        <v>68</v>
      </c>
      <c r="H15" s="140" t="s">
        <v>72</v>
      </c>
      <c r="I15" s="140" t="s">
        <v>70</v>
      </c>
      <c r="J15" s="141" t="s">
        <v>71</v>
      </c>
    </row>
    <row r="16" spans="1:10" ht="30" customHeight="1">
      <c r="B16" s="142" t="s">
        <v>73</v>
      </c>
      <c r="C16" s="143">
        <v>1000</v>
      </c>
      <c r="D16" s="143">
        <v>1000</v>
      </c>
      <c r="E16" s="143">
        <f>Housing[[#This Row],[Projected
Cost]]-Housing[[#This Row],[Actual 
Cost]]</f>
        <v>0</v>
      </c>
      <c r="F16" s="56"/>
      <c r="G16" s="142" t="s">
        <v>74</v>
      </c>
      <c r="H16" s="143"/>
      <c r="I16" s="143"/>
      <c r="J16" s="143">
        <f>Entertainment[[#This Row],[Projected 
Cost]]-Entertainment[[#This Row],[Actual 
Cost]]</f>
        <v>0</v>
      </c>
    </row>
    <row r="17" spans="1:10" ht="30" customHeight="1">
      <c r="B17" s="142" t="s">
        <v>75</v>
      </c>
      <c r="C17" s="143">
        <v>54</v>
      </c>
      <c r="D17" s="143">
        <v>100</v>
      </c>
      <c r="E17" s="143">
        <f>Housing[[#This Row],[Projected
Cost]]-Housing[[#This Row],[Actual 
Cost]]</f>
        <v>-46</v>
      </c>
      <c r="F17" s="56"/>
      <c r="G17" s="150" t="s">
        <v>76</v>
      </c>
      <c r="H17" s="143"/>
      <c r="I17" s="143"/>
      <c r="J17" s="143">
        <f>Entertainment[[#This Row],[Projected 
Cost]]-Entertainment[[#This Row],[Actual 
Cost]]</f>
        <v>0</v>
      </c>
    </row>
    <row r="18" spans="1:10" ht="30" customHeight="1">
      <c r="B18" s="142" t="s">
        <v>17</v>
      </c>
      <c r="C18" s="143">
        <v>44</v>
      </c>
      <c r="D18" s="143">
        <v>56</v>
      </c>
      <c r="E18" s="143">
        <f>Housing[[#This Row],[Projected
Cost]]-Housing[[#This Row],[Actual 
Cost]]</f>
        <v>-12</v>
      </c>
      <c r="F18" s="56"/>
      <c r="G18" s="150" t="s">
        <v>77</v>
      </c>
      <c r="H18" s="143"/>
      <c r="I18" s="143"/>
      <c r="J18" s="143">
        <f>Entertainment[[#This Row],[Projected 
Cost]]-Entertainment[[#This Row],[Actual 
Cost]]</f>
        <v>0</v>
      </c>
    </row>
    <row r="19" spans="1:10" ht="30" customHeight="1">
      <c r="B19" s="142" t="s">
        <v>14</v>
      </c>
      <c r="C19" s="143">
        <v>22</v>
      </c>
      <c r="D19" s="143">
        <v>28</v>
      </c>
      <c r="E19" s="143">
        <f>Housing[[#This Row],[Projected
Cost]]-Housing[[#This Row],[Actual 
Cost]]</f>
        <v>-6</v>
      </c>
      <c r="F19" s="56"/>
      <c r="G19" s="150" t="s">
        <v>78</v>
      </c>
      <c r="H19" s="143"/>
      <c r="I19" s="143"/>
      <c r="J19" s="143">
        <f>Entertainment[[#This Row],[Projected 
Cost]]-Entertainment[[#This Row],[Actual 
Cost]]</f>
        <v>0</v>
      </c>
    </row>
    <row r="20" spans="1:10" ht="30" customHeight="1">
      <c r="B20" s="142" t="s">
        <v>79</v>
      </c>
      <c r="C20" s="143">
        <v>8</v>
      </c>
      <c r="D20" s="143">
        <v>8</v>
      </c>
      <c r="E20" s="143">
        <f>Housing[[#This Row],[Projected
Cost]]-Housing[[#This Row],[Actual 
Cost]]</f>
        <v>0</v>
      </c>
      <c r="F20" s="56"/>
      <c r="G20" s="150" t="s">
        <v>80</v>
      </c>
      <c r="H20" s="143"/>
      <c r="I20" s="143"/>
      <c r="J20" s="143">
        <f>Entertainment[[#This Row],[Projected 
Cost]]-Entertainment[[#This Row],[Actual 
Cost]]</f>
        <v>0</v>
      </c>
    </row>
    <row r="21" spans="1:10" ht="30" hidden="1" customHeight="1">
      <c r="B21" s="142" t="s">
        <v>81</v>
      </c>
      <c r="C21" s="143">
        <v>34</v>
      </c>
      <c r="D21" s="143">
        <v>34</v>
      </c>
      <c r="E21" s="143">
        <f>Housing[[#This Row],[Projected
Cost]]-Housing[[#This Row],[Actual 
Cost]]</f>
        <v>0</v>
      </c>
      <c r="F21" s="56"/>
      <c r="G21" s="142" t="s">
        <v>82</v>
      </c>
      <c r="H21" s="152"/>
      <c r="I21" s="152"/>
      <c r="J21" s="152">
        <f>Entertainment[[#This Row],[Projected 
Cost]]-Entertainment[[#This Row],[Actual 
Cost]]</f>
        <v>0</v>
      </c>
    </row>
    <row r="22" spans="1:10" ht="30" customHeight="1">
      <c r="B22" s="142" t="s">
        <v>83</v>
      </c>
      <c r="C22" s="143">
        <v>10</v>
      </c>
      <c r="D22" s="143">
        <v>10</v>
      </c>
      <c r="E22" s="143">
        <f>Housing[[#This Row],[Projected
Cost]]-Housing[[#This Row],[Actual 
Cost]]</f>
        <v>0</v>
      </c>
      <c r="F22" s="56"/>
      <c r="G22" s="150" t="s">
        <v>4</v>
      </c>
      <c r="H22" s="143"/>
      <c r="I22" s="143"/>
      <c r="J22" s="143">
        <f>Entertainment[[#This Row],[Projected 
Cost]]-Entertainment[[#This Row],[Actual 
Cost]]</f>
        <v>0</v>
      </c>
    </row>
    <row r="23" spans="1:10" ht="30" customHeight="1">
      <c r="B23" s="142" t="s">
        <v>84</v>
      </c>
      <c r="C23" s="143">
        <v>23</v>
      </c>
      <c r="D23" s="143">
        <v>0</v>
      </c>
      <c r="E23" s="143">
        <f>Housing[[#This Row],[Projected
Cost]]-Housing[[#This Row],[Actual 
Cost]]</f>
        <v>23</v>
      </c>
      <c r="F23" s="56"/>
      <c r="G23" s="150" t="s">
        <v>4</v>
      </c>
      <c r="H23" s="143"/>
      <c r="I23" s="143"/>
      <c r="J23" s="143">
        <f>Entertainment[[#This Row],[Projected 
Cost]]-Entertainment[[#This Row],[Actual 
Cost]]</f>
        <v>0</v>
      </c>
    </row>
    <row r="24" spans="1:10" ht="30" customHeight="1">
      <c r="B24" s="142" t="s">
        <v>85</v>
      </c>
      <c r="C24" s="143">
        <v>0</v>
      </c>
      <c r="D24" s="143">
        <v>0</v>
      </c>
      <c r="E24" s="143">
        <f>Housing[[#This Row],[Projected
Cost]]-Housing[[#This Row],[Actual 
Cost]]</f>
        <v>0</v>
      </c>
      <c r="F24" s="56"/>
      <c r="G24" s="150" t="s">
        <v>4</v>
      </c>
      <c r="H24" s="143"/>
      <c r="I24" s="143"/>
      <c r="J24" s="143">
        <f>Entertainment[[#This Row],[Projected 
Cost]]-Entertainment[[#This Row],[Actual 
Cost]]</f>
        <v>0</v>
      </c>
    </row>
    <row r="25" spans="1:10" ht="30" customHeight="1">
      <c r="B25" s="142" t="s">
        <v>4</v>
      </c>
      <c r="C25" s="143">
        <v>0</v>
      </c>
      <c r="D25" s="143">
        <v>0</v>
      </c>
      <c r="E25" s="143">
        <f>Housing[[#This Row],[Projected
Cost]]-Housing[[#This Row],[Actual 
Cost]]</f>
        <v>0</v>
      </c>
      <c r="F25" s="56"/>
      <c r="G25" s="151" t="s">
        <v>86</v>
      </c>
      <c r="H25" s="144"/>
      <c r="I25" s="144"/>
      <c r="J25" s="145">
        <f>SUBTOTAL(109,Entertainment[Difference])</f>
        <v>0</v>
      </c>
    </row>
    <row r="26" spans="1:10" ht="30" customHeight="1">
      <c r="B26" s="158" t="s">
        <v>86</v>
      </c>
      <c r="C26" s="159"/>
      <c r="D26" s="159"/>
      <c r="E26" s="160">
        <f>SUBTOTAL(109,Housing[Difference])</f>
        <v>-41</v>
      </c>
      <c r="F26" s="56"/>
      <c r="G26" s="127"/>
      <c r="H26" s="127"/>
      <c r="I26" s="127"/>
      <c r="J26" s="127"/>
    </row>
    <row r="27" spans="1:10" ht="37.9" customHeight="1">
      <c r="B27" s="59"/>
      <c r="C27" s="60"/>
      <c r="D27" s="60"/>
      <c r="E27" s="60"/>
      <c r="F27" s="56"/>
      <c r="G27" s="128"/>
      <c r="H27" s="128"/>
      <c r="I27" s="128"/>
      <c r="J27" s="128"/>
    </row>
    <row r="28" spans="1:10" s="55" customFormat="1" ht="30" customHeight="1">
      <c r="A28" s="129"/>
      <c r="B28" s="161" t="s">
        <v>87</v>
      </c>
      <c r="C28" s="162"/>
      <c r="D28" s="162"/>
      <c r="E28" s="163"/>
      <c r="F28" s="61"/>
      <c r="G28" s="166" t="s">
        <v>88</v>
      </c>
      <c r="H28" s="167"/>
      <c r="I28" s="167"/>
      <c r="J28" s="168"/>
    </row>
    <row r="29" spans="1:10" ht="48" customHeight="1">
      <c r="B29" s="164" t="s">
        <v>68</v>
      </c>
      <c r="C29" s="140" t="s">
        <v>72</v>
      </c>
      <c r="D29" s="140" t="s">
        <v>70</v>
      </c>
      <c r="E29" s="141" t="s">
        <v>71</v>
      </c>
      <c r="F29" s="56"/>
      <c r="G29" s="157" t="s">
        <v>68</v>
      </c>
      <c r="H29" s="140" t="s">
        <v>72</v>
      </c>
      <c r="I29" s="140" t="s">
        <v>70</v>
      </c>
      <c r="J29" s="141" t="s">
        <v>71</v>
      </c>
    </row>
    <row r="30" spans="1:10" ht="30" customHeight="1">
      <c r="A30" s="58" t="s">
        <v>89</v>
      </c>
      <c r="B30" s="142" t="s">
        <v>90</v>
      </c>
      <c r="C30" s="143"/>
      <c r="D30" s="143"/>
      <c r="E30" s="143">
        <f>Transportation[[#This Row],[Projected 
Cost]]-Transportation[[#This Row],[Actual 
Cost]]</f>
        <v>0</v>
      </c>
      <c r="F30" s="56"/>
      <c r="G30" s="142" t="s">
        <v>91</v>
      </c>
      <c r="H30" s="143"/>
      <c r="I30" s="143"/>
      <c r="J30" s="143">
        <f>Loans[[#This Row],[Projected 
Cost]]-Loans[[#This Row],[Actual 
Cost]]</f>
        <v>0</v>
      </c>
    </row>
    <row r="31" spans="1:10" ht="30" customHeight="1">
      <c r="B31" s="142" t="s">
        <v>92</v>
      </c>
      <c r="C31" s="143"/>
      <c r="D31" s="143"/>
      <c r="E31" s="143">
        <f>Transportation[[#This Row],[Projected 
Cost]]-Transportation[[#This Row],[Actual 
Cost]]</f>
        <v>0</v>
      </c>
      <c r="F31" s="56"/>
      <c r="G31" s="142" t="s">
        <v>93</v>
      </c>
      <c r="H31" s="143"/>
      <c r="I31" s="143"/>
      <c r="J31" s="143">
        <f>Loans[[#This Row],[Projected 
Cost]]-Loans[[#This Row],[Actual 
Cost]]</f>
        <v>0</v>
      </c>
    </row>
    <row r="32" spans="1:10" ht="30" customHeight="1">
      <c r="B32" s="142" t="s">
        <v>94</v>
      </c>
      <c r="C32" s="143"/>
      <c r="D32" s="143"/>
      <c r="E32" s="143">
        <f>Transportation[[#This Row],[Projected 
Cost]]-Transportation[[#This Row],[Actual 
Cost]]</f>
        <v>0</v>
      </c>
      <c r="F32" s="56"/>
      <c r="G32" s="142" t="s">
        <v>95</v>
      </c>
      <c r="H32" s="143"/>
      <c r="I32" s="143"/>
      <c r="J32" s="143">
        <f>Loans[[#This Row],[Projected 
Cost]]-Loans[[#This Row],[Actual 
Cost]]</f>
        <v>0</v>
      </c>
    </row>
    <row r="33" spans="1:10" ht="30" customHeight="1">
      <c r="B33" s="142" t="s">
        <v>96</v>
      </c>
      <c r="C33" s="143"/>
      <c r="D33" s="143"/>
      <c r="E33" s="143">
        <f>Transportation[[#This Row],[Projected 
Cost]]-Transportation[[#This Row],[Actual 
Cost]]</f>
        <v>0</v>
      </c>
      <c r="F33" s="56"/>
      <c r="G33" s="142" t="s">
        <v>95</v>
      </c>
      <c r="H33" s="143"/>
      <c r="I33" s="143"/>
      <c r="J33" s="143">
        <f>Loans[[#This Row],[Projected 
Cost]]-Loans[[#This Row],[Actual 
Cost]]</f>
        <v>0</v>
      </c>
    </row>
    <row r="34" spans="1:10" ht="30" customHeight="1">
      <c r="B34" s="142" t="s">
        <v>97</v>
      </c>
      <c r="C34" s="143"/>
      <c r="D34" s="143"/>
      <c r="E34" s="143">
        <f>Transportation[[#This Row],[Projected 
Cost]]-Transportation[[#This Row],[Actual 
Cost]]</f>
        <v>0</v>
      </c>
      <c r="F34" s="56"/>
      <c r="G34" s="142" t="s">
        <v>95</v>
      </c>
      <c r="H34" s="143"/>
      <c r="I34" s="143"/>
      <c r="J34" s="143">
        <f>Loans[[#This Row],[Projected 
Cost]]-Loans[[#This Row],[Actual 
Cost]]</f>
        <v>0</v>
      </c>
    </row>
    <row r="35" spans="1:10" ht="30" customHeight="1">
      <c r="B35" s="142" t="s">
        <v>98</v>
      </c>
      <c r="C35" s="143"/>
      <c r="D35" s="143"/>
      <c r="E35" s="143">
        <f>Transportation[[#This Row],[Projected 
Cost]]-Transportation[[#This Row],[Actual 
Cost]]</f>
        <v>0</v>
      </c>
      <c r="F35" s="56"/>
      <c r="G35" s="142" t="s">
        <v>4</v>
      </c>
      <c r="H35" s="143"/>
      <c r="I35" s="143"/>
      <c r="J35" s="143">
        <f>Loans[[#This Row],[Projected 
Cost]]-Loans[[#This Row],[Actual 
Cost]]</f>
        <v>0</v>
      </c>
    </row>
    <row r="36" spans="1:10" ht="30" customHeight="1">
      <c r="B36" s="142" t="s">
        <v>4</v>
      </c>
      <c r="C36" s="143"/>
      <c r="D36" s="143"/>
      <c r="E36" s="143">
        <f>Transportation[[#This Row],[Projected 
Cost]]-Transportation[[#This Row],[Actual 
Cost]]</f>
        <v>0</v>
      </c>
      <c r="F36" s="56"/>
      <c r="G36" s="158" t="s">
        <v>86</v>
      </c>
      <c r="H36" s="159"/>
      <c r="I36" s="159"/>
      <c r="J36" s="165">
        <f>SUBTOTAL(109,Loans[Difference])</f>
        <v>0</v>
      </c>
    </row>
    <row r="37" spans="1:10" ht="30" customHeight="1">
      <c r="B37" s="158" t="s">
        <v>86</v>
      </c>
      <c r="C37" s="159"/>
      <c r="D37" s="159"/>
      <c r="E37" s="165">
        <f>SUBTOTAL(109,Transportation[Difference])</f>
        <v>0</v>
      </c>
      <c r="F37" s="56"/>
      <c r="G37" s="59"/>
      <c r="H37" s="62"/>
      <c r="I37" s="62"/>
      <c r="J37" s="62"/>
    </row>
    <row r="38" spans="1:10" ht="37.9" customHeight="1">
      <c r="B38" s="63"/>
      <c r="C38" s="64"/>
      <c r="D38" s="64"/>
      <c r="E38" s="60"/>
      <c r="F38" s="56"/>
      <c r="G38" s="127"/>
      <c r="H38" s="127"/>
      <c r="I38" s="127"/>
      <c r="J38" s="127"/>
    </row>
    <row r="39" spans="1:10" s="55" customFormat="1" ht="30" customHeight="1">
      <c r="A39" s="129"/>
      <c r="B39" s="166" t="s">
        <v>94</v>
      </c>
      <c r="C39" s="167"/>
      <c r="D39" s="167"/>
      <c r="E39" s="168"/>
      <c r="F39" s="61"/>
      <c r="G39" s="169" t="s">
        <v>99</v>
      </c>
      <c r="H39" s="169"/>
      <c r="I39" s="169"/>
      <c r="J39" s="169"/>
    </row>
    <row r="40" spans="1:10" ht="48" customHeight="1">
      <c r="B40" s="157" t="s">
        <v>68</v>
      </c>
      <c r="C40" s="140" t="s">
        <v>72</v>
      </c>
      <c r="D40" s="140" t="s">
        <v>70</v>
      </c>
      <c r="E40" s="141" t="s">
        <v>71</v>
      </c>
      <c r="F40" s="56"/>
      <c r="G40" s="139" t="s">
        <v>68</v>
      </c>
      <c r="H40" s="140" t="s">
        <v>72</v>
      </c>
      <c r="I40" s="140" t="s">
        <v>70</v>
      </c>
      <c r="J40" s="141" t="s">
        <v>71</v>
      </c>
    </row>
    <row r="41" spans="1:10" ht="30" customHeight="1">
      <c r="B41" s="142" t="s">
        <v>100</v>
      </c>
      <c r="C41" s="143"/>
      <c r="D41" s="143"/>
      <c r="E41" s="143">
        <f>Insurance[[#This Row],[Projected 
Cost]]-Insurance[[#This Row],[Actual 
Cost]]</f>
        <v>0</v>
      </c>
      <c r="F41" s="56"/>
      <c r="G41" s="142" t="s">
        <v>101</v>
      </c>
      <c r="H41" s="143"/>
      <c r="I41" s="143"/>
      <c r="J41" s="143">
        <f>Taxes[[#This Row],[Projected 
Cost]]-Taxes[[#This Row],[Actual 
Cost]]</f>
        <v>0</v>
      </c>
    </row>
    <row r="42" spans="1:10" ht="30" customHeight="1">
      <c r="A42" s="58" t="s">
        <v>102</v>
      </c>
      <c r="B42" s="142" t="s">
        <v>103</v>
      </c>
      <c r="C42" s="143"/>
      <c r="D42" s="143"/>
      <c r="E42" s="143">
        <f>Insurance[[#This Row],[Projected 
Cost]]-Insurance[[#This Row],[Actual 
Cost]]</f>
        <v>0</v>
      </c>
      <c r="F42" s="56"/>
      <c r="G42" s="142" t="s">
        <v>104</v>
      </c>
      <c r="H42" s="143"/>
      <c r="I42" s="143"/>
      <c r="J42" s="143">
        <f>Taxes[[#This Row],[Projected 
Cost]]-Taxes[[#This Row],[Actual 
Cost]]</f>
        <v>0</v>
      </c>
    </row>
    <row r="43" spans="1:10" ht="30" customHeight="1">
      <c r="B43" s="142" t="s">
        <v>105</v>
      </c>
      <c r="C43" s="143"/>
      <c r="D43" s="143"/>
      <c r="E43" s="143">
        <f>Insurance[[#This Row],[Projected 
Cost]]-Insurance[[#This Row],[Actual 
Cost]]</f>
        <v>0</v>
      </c>
      <c r="F43" s="56"/>
      <c r="G43" s="142" t="s">
        <v>106</v>
      </c>
      <c r="H43" s="143"/>
      <c r="I43" s="143"/>
      <c r="J43" s="143">
        <f>Taxes[[#This Row],[Projected 
Cost]]-Taxes[[#This Row],[Actual 
Cost]]</f>
        <v>0</v>
      </c>
    </row>
    <row r="44" spans="1:10" ht="30" customHeight="1">
      <c r="B44" s="142" t="s">
        <v>4</v>
      </c>
      <c r="C44" s="143"/>
      <c r="D44" s="143"/>
      <c r="E44" s="143">
        <f>Insurance[[#This Row],[Projected 
Cost]]-Insurance[[#This Row],[Actual 
Cost]]</f>
        <v>0</v>
      </c>
      <c r="F44" s="56"/>
      <c r="G44" s="142" t="s">
        <v>4</v>
      </c>
      <c r="H44" s="143"/>
      <c r="I44" s="143"/>
      <c r="J44" s="143">
        <f>Taxes[[#This Row],[Projected 
Cost]]-Taxes[[#This Row],[Actual 
Cost]]</f>
        <v>0</v>
      </c>
    </row>
    <row r="45" spans="1:10" ht="30" customHeight="1">
      <c r="B45" s="158" t="s">
        <v>86</v>
      </c>
      <c r="C45" s="171"/>
      <c r="D45" s="171"/>
      <c r="E45" s="165">
        <f>SUBTOTAL(109,Insurance[Difference])</f>
        <v>0</v>
      </c>
      <c r="F45" s="56"/>
      <c r="G45" s="124" t="s">
        <v>86</v>
      </c>
      <c r="H45" s="126"/>
      <c r="I45" s="126"/>
      <c r="J45" s="125">
        <f>SUBTOTAL(109,Taxes[Difference])</f>
        <v>0</v>
      </c>
    </row>
    <row r="46" spans="1:10" ht="37.9" customHeight="1">
      <c r="B46" s="65"/>
      <c r="C46" s="66"/>
      <c r="D46" s="66"/>
      <c r="E46" s="67"/>
      <c r="F46" s="56"/>
      <c r="G46" s="127"/>
      <c r="H46" s="127"/>
      <c r="I46" s="127"/>
      <c r="J46" s="127"/>
    </row>
    <row r="47" spans="1:10" s="55" customFormat="1" ht="30" customHeight="1">
      <c r="A47" s="129"/>
      <c r="B47" s="161" t="s">
        <v>107</v>
      </c>
      <c r="C47" s="162"/>
      <c r="D47" s="162"/>
      <c r="E47" s="163"/>
      <c r="F47" s="61"/>
      <c r="G47" s="166" t="s">
        <v>108</v>
      </c>
      <c r="H47" s="167"/>
      <c r="I47" s="167"/>
      <c r="J47" s="168"/>
    </row>
    <row r="48" spans="1:10" ht="49.9" customHeight="1">
      <c r="B48" s="172" t="s">
        <v>68</v>
      </c>
      <c r="C48" s="173" t="s">
        <v>72</v>
      </c>
      <c r="D48" s="173" t="s">
        <v>70</v>
      </c>
      <c r="E48" s="174" t="s">
        <v>71</v>
      </c>
      <c r="F48" s="56"/>
      <c r="G48" s="149" t="s">
        <v>68</v>
      </c>
      <c r="H48" s="140" t="s">
        <v>72</v>
      </c>
      <c r="I48" s="140" t="s">
        <v>70</v>
      </c>
      <c r="J48" s="141" t="s">
        <v>71</v>
      </c>
    </row>
    <row r="49" spans="1:10" ht="30" customHeight="1">
      <c r="B49" s="142" t="s">
        <v>109</v>
      </c>
      <c r="C49" s="143"/>
      <c r="D49" s="143"/>
      <c r="E49" s="143">
        <f>Food[[#This Row],[Projected 
Cost]]-Food[[#This Row],[Actual 
Cost]]</f>
        <v>0</v>
      </c>
      <c r="F49" s="56"/>
      <c r="G49" s="142" t="s">
        <v>110</v>
      </c>
      <c r="H49" s="143"/>
      <c r="I49" s="143"/>
      <c r="J49" s="143">
        <f>Savings[[#This Row],[Projected 
Cost]]-Savings[[#This Row],[Actual 
Cost]]</f>
        <v>0</v>
      </c>
    </row>
    <row r="50" spans="1:10" ht="30" customHeight="1">
      <c r="B50" s="142" t="s">
        <v>111</v>
      </c>
      <c r="C50" s="143"/>
      <c r="D50" s="143"/>
      <c r="E50" s="143">
        <f>Food[[#This Row],[Projected 
Cost]]-Food[[#This Row],[Actual 
Cost]]</f>
        <v>0</v>
      </c>
      <c r="F50" s="56"/>
      <c r="G50" s="142" t="s">
        <v>112</v>
      </c>
      <c r="H50" s="143"/>
      <c r="I50" s="143"/>
      <c r="J50" s="143">
        <f>Savings[[#This Row],[Projected 
Cost]]-Savings[[#This Row],[Actual 
Cost]]</f>
        <v>0</v>
      </c>
    </row>
    <row r="51" spans="1:10" ht="30" customHeight="1">
      <c r="A51" s="58" t="s">
        <v>113</v>
      </c>
      <c r="B51" s="142" t="s">
        <v>4</v>
      </c>
      <c r="C51" s="143"/>
      <c r="D51" s="143"/>
      <c r="E51" s="143">
        <f>Food[[#This Row],[Projected 
Cost]]-Food[[#This Row],[Actual 
Cost]]</f>
        <v>0</v>
      </c>
      <c r="F51" s="56"/>
      <c r="G51" s="142" t="s">
        <v>4</v>
      </c>
      <c r="H51" s="143"/>
      <c r="I51" s="143"/>
      <c r="J51" s="143">
        <f>Savings[[#This Row],[Projected 
Cost]]-Savings[[#This Row],[Actual 
Cost]]</f>
        <v>0</v>
      </c>
    </row>
    <row r="52" spans="1:10" ht="30" customHeight="1">
      <c r="B52" s="158" t="s">
        <v>86</v>
      </c>
      <c r="C52" s="171"/>
      <c r="D52" s="171"/>
      <c r="E52" s="165">
        <f>SUBTOTAL(109,Food[Difference])</f>
        <v>0</v>
      </c>
      <c r="F52" s="56"/>
      <c r="G52" s="158" t="s">
        <v>86</v>
      </c>
      <c r="H52" s="159"/>
      <c r="I52" s="159"/>
      <c r="J52" s="165">
        <f>SUBTOTAL(109,Savings[Difference])</f>
        <v>0</v>
      </c>
    </row>
    <row r="53" spans="1:10" ht="37.9" customHeight="1">
      <c r="B53" s="68"/>
      <c r="C53" s="62"/>
      <c r="D53" s="62"/>
      <c r="E53" s="62"/>
      <c r="F53" s="56"/>
      <c r="G53" s="130"/>
      <c r="H53" s="131"/>
      <c r="I53" s="131"/>
      <c r="J53" s="131"/>
    </row>
    <row r="54" spans="1:10" s="55" customFormat="1" ht="30" customHeight="1">
      <c r="A54" s="129"/>
      <c r="B54" s="161" t="s">
        <v>114</v>
      </c>
      <c r="C54" s="162"/>
      <c r="D54" s="162"/>
      <c r="E54" s="163"/>
      <c r="F54" s="61"/>
      <c r="G54" s="166" t="s">
        <v>115</v>
      </c>
      <c r="H54" s="167"/>
      <c r="I54" s="167"/>
      <c r="J54" s="168"/>
    </row>
    <row r="55" spans="1:10" ht="48" customHeight="1">
      <c r="B55" s="175" t="s">
        <v>68</v>
      </c>
      <c r="C55" s="173" t="s">
        <v>72</v>
      </c>
      <c r="D55" s="173" t="s">
        <v>70</v>
      </c>
      <c r="E55" s="174" t="s">
        <v>71</v>
      </c>
      <c r="F55" s="56"/>
      <c r="G55" s="157" t="s">
        <v>68</v>
      </c>
      <c r="H55" s="173" t="s">
        <v>72</v>
      </c>
      <c r="I55" s="173" t="s">
        <v>70</v>
      </c>
      <c r="J55" s="174" t="s">
        <v>71</v>
      </c>
    </row>
    <row r="56" spans="1:10" ht="30" customHeight="1">
      <c r="B56" s="142" t="s">
        <v>107</v>
      </c>
      <c r="C56" s="143"/>
      <c r="D56" s="143"/>
      <c r="E56" s="143">
        <f>Pets[[#This Row],[Projected 
Cost]]-Pets[[#This Row],[Actual 
Cost]]</f>
        <v>0</v>
      </c>
      <c r="F56" s="56"/>
      <c r="G56" s="142" t="s">
        <v>116</v>
      </c>
      <c r="H56" s="143"/>
      <c r="I56" s="143"/>
      <c r="J56" s="143">
        <f>Gifts[[#This Row],[Projected 
Cost]]-Gifts[[#This Row],[Actual 
Cost]]</f>
        <v>0</v>
      </c>
    </row>
    <row r="57" spans="1:10" ht="30" customHeight="1">
      <c r="B57" s="142" t="s">
        <v>117</v>
      </c>
      <c r="C57" s="143"/>
      <c r="D57" s="143"/>
      <c r="E57" s="143">
        <f>Pets[[#This Row],[Projected 
Cost]]-Pets[[#This Row],[Actual 
Cost]]</f>
        <v>0</v>
      </c>
      <c r="F57" s="56"/>
      <c r="G57" s="142" t="s">
        <v>118</v>
      </c>
      <c r="H57" s="143"/>
      <c r="I57" s="143"/>
      <c r="J57" s="143">
        <f>Gifts[[#This Row],[Projected 
Cost]]-Gifts[[#This Row],[Actual 
Cost]]</f>
        <v>0</v>
      </c>
    </row>
    <row r="58" spans="1:10" ht="30" customHeight="1">
      <c r="B58" s="142" t="s">
        <v>119</v>
      </c>
      <c r="C58" s="143"/>
      <c r="D58" s="143"/>
      <c r="E58" s="143">
        <f>Pets[[#This Row],[Projected 
Cost]]-Pets[[#This Row],[Actual 
Cost]]</f>
        <v>0</v>
      </c>
      <c r="F58" s="56"/>
      <c r="G58" s="142" t="s">
        <v>120</v>
      </c>
      <c r="H58" s="143"/>
      <c r="I58" s="143"/>
      <c r="J58" s="143">
        <f>Gifts[[#This Row],[Projected 
Cost]]-Gifts[[#This Row],[Actual 
Cost]]</f>
        <v>0</v>
      </c>
    </row>
    <row r="59" spans="1:10" ht="30" customHeight="1">
      <c r="A59" s="58" t="s">
        <v>121</v>
      </c>
      <c r="B59" s="142" t="s">
        <v>122</v>
      </c>
      <c r="C59" s="143"/>
      <c r="D59" s="143"/>
      <c r="E59" s="143">
        <f>Pets[[#This Row],[Projected 
Cost]]-Pets[[#This Row],[Actual 
Cost]]</f>
        <v>0</v>
      </c>
      <c r="F59" s="56"/>
      <c r="G59" s="158" t="s">
        <v>86</v>
      </c>
      <c r="H59" s="171"/>
      <c r="I59" s="171"/>
      <c r="J59" s="165">
        <f>SUBTOTAL(109,Gifts[Difference])</f>
        <v>0</v>
      </c>
    </row>
    <row r="60" spans="1:10" ht="30" customHeight="1">
      <c r="B60" s="142" t="s">
        <v>4</v>
      </c>
      <c r="C60" s="143"/>
      <c r="D60" s="143"/>
      <c r="E60" s="143">
        <f>Pets[[#This Row],[Projected 
Cost]]-Pets[[#This Row],[Actual 
Cost]]</f>
        <v>0</v>
      </c>
      <c r="F60" s="56"/>
      <c r="G60" s="59"/>
      <c r="H60" s="64"/>
      <c r="I60" s="64"/>
      <c r="J60" s="60"/>
    </row>
    <row r="61" spans="1:10" ht="30" customHeight="1">
      <c r="B61" s="158" t="s">
        <v>86</v>
      </c>
      <c r="C61" s="176"/>
      <c r="D61" s="176"/>
      <c r="E61" s="177">
        <f>SUBTOTAL(109,Pets[Difference])</f>
        <v>0</v>
      </c>
      <c r="F61" s="56"/>
      <c r="G61" s="59"/>
      <c r="H61" s="64"/>
      <c r="I61" s="64"/>
      <c r="J61" s="60"/>
    </row>
    <row r="62" spans="1:10" ht="37.9" customHeight="1">
      <c r="B62" s="63"/>
      <c r="C62" s="69"/>
      <c r="D62" s="69"/>
      <c r="E62" s="69"/>
      <c r="F62" s="56"/>
      <c r="G62" s="70"/>
      <c r="H62" s="64"/>
      <c r="I62" s="64"/>
      <c r="J62" s="64"/>
    </row>
    <row r="63" spans="1:10" s="55" customFormat="1" ht="30" customHeight="1">
      <c r="A63" s="129"/>
      <c r="B63" s="178" t="s">
        <v>26</v>
      </c>
      <c r="C63" s="179"/>
      <c r="D63" s="179"/>
      <c r="E63" s="180"/>
      <c r="F63" s="61"/>
      <c r="G63" s="161" t="s">
        <v>123</v>
      </c>
      <c r="H63" s="162"/>
      <c r="I63" s="162"/>
      <c r="J63" s="163"/>
    </row>
    <row r="64" spans="1:10" ht="48" customHeight="1">
      <c r="B64" s="149" t="s">
        <v>68</v>
      </c>
      <c r="C64" s="173" t="s">
        <v>72</v>
      </c>
      <c r="D64" s="173" t="s">
        <v>70</v>
      </c>
      <c r="E64" s="174" t="s">
        <v>71</v>
      </c>
      <c r="F64" s="56"/>
      <c r="G64" s="157" t="s">
        <v>138</v>
      </c>
      <c r="H64" s="140" t="s">
        <v>72</v>
      </c>
      <c r="I64" s="140" t="s">
        <v>70</v>
      </c>
      <c r="J64" s="141" t="s">
        <v>71</v>
      </c>
    </row>
    <row r="65" spans="1:10" ht="30" customHeight="1">
      <c r="B65" s="142" t="s">
        <v>117</v>
      </c>
      <c r="C65" s="143"/>
      <c r="D65" s="143"/>
      <c r="E65" s="143">
        <f>PersonalCare[[#This Row],[Projected 
Cost]]-PersonalCare[[#This Row],[Actual 
Cost]]</f>
        <v>0</v>
      </c>
      <c r="F65" s="56"/>
      <c r="G65" s="142" t="s">
        <v>124</v>
      </c>
      <c r="H65" s="143"/>
      <c r="I65" s="143"/>
      <c r="J65" s="143">
        <f>Legal[[#This Row],[Projected 
Cost]]-Legal[[#This Row],[Actual 
Cost]]</f>
        <v>0</v>
      </c>
    </row>
    <row r="66" spans="1:10" ht="30" customHeight="1">
      <c r="B66" s="142" t="s">
        <v>125</v>
      </c>
      <c r="C66" s="143"/>
      <c r="D66" s="143"/>
      <c r="E66" s="143">
        <f>PersonalCare[[#This Row],[Projected 
Cost]]-PersonalCare[[#This Row],[Actual 
Cost]]</f>
        <v>0</v>
      </c>
      <c r="F66" s="56"/>
      <c r="G66" s="142" t="s">
        <v>126</v>
      </c>
      <c r="H66" s="143"/>
      <c r="I66" s="143"/>
      <c r="J66" s="143">
        <f>Legal[[#This Row],[Projected 
Cost]]-Legal[[#This Row],[Actual 
Cost]]</f>
        <v>0</v>
      </c>
    </row>
    <row r="67" spans="1:10" ht="30" customHeight="1">
      <c r="B67" s="142" t="s">
        <v>127</v>
      </c>
      <c r="C67" s="143"/>
      <c r="D67" s="143"/>
      <c r="E67" s="143">
        <f>PersonalCare[[#This Row],[Projected 
Cost]]-PersonalCare[[#This Row],[Actual 
Cost]]</f>
        <v>0</v>
      </c>
      <c r="F67" s="56"/>
      <c r="G67" s="142" t="s">
        <v>128</v>
      </c>
      <c r="H67" s="143"/>
      <c r="I67" s="143"/>
      <c r="J67" s="143">
        <f>Legal[[#This Row],[Projected 
Cost]]-Legal[[#This Row],[Actual 
Cost]]</f>
        <v>0</v>
      </c>
    </row>
    <row r="68" spans="1:10" ht="30" customHeight="1">
      <c r="B68" s="142" t="s">
        <v>129</v>
      </c>
      <c r="C68" s="143"/>
      <c r="D68" s="143"/>
      <c r="E68" s="143">
        <f>PersonalCare[[#This Row],[Projected 
Cost]]-PersonalCare[[#This Row],[Actual 
Cost]]</f>
        <v>0</v>
      </c>
      <c r="F68" s="56"/>
      <c r="G68" s="142" t="s">
        <v>4</v>
      </c>
      <c r="H68" s="143"/>
      <c r="I68" s="143"/>
      <c r="J68" s="143">
        <f>Legal[[#This Row],[Projected 
Cost]]-Legal[[#This Row],[Actual 
Cost]]</f>
        <v>0</v>
      </c>
    </row>
    <row r="69" spans="1:10" ht="30" customHeight="1">
      <c r="B69" s="142" t="s">
        <v>130</v>
      </c>
      <c r="C69" s="143"/>
      <c r="D69" s="143"/>
      <c r="E69" s="143">
        <f>PersonalCare[[#This Row],[Projected 
Cost]]-PersonalCare[[#This Row],[Actual 
Cost]]</f>
        <v>0</v>
      </c>
      <c r="F69" s="56"/>
      <c r="G69" s="158" t="s">
        <v>86</v>
      </c>
      <c r="H69" s="171"/>
      <c r="I69" s="171"/>
      <c r="J69" s="165">
        <f>SUBTOTAL(109,Legal[Difference])</f>
        <v>0</v>
      </c>
    </row>
    <row r="70" spans="1:10" ht="30" customHeight="1">
      <c r="B70" s="142" t="s">
        <v>131</v>
      </c>
      <c r="C70" s="143"/>
      <c r="D70" s="143"/>
      <c r="E70" s="143">
        <f>PersonalCare[[#This Row],[Projected 
Cost]]-PersonalCare[[#This Row],[Actual 
Cost]]</f>
        <v>0</v>
      </c>
      <c r="F70" s="56"/>
      <c r="G70" s="127"/>
      <c r="H70" s="127"/>
      <c r="I70" s="127"/>
      <c r="J70" s="127"/>
    </row>
    <row r="71" spans="1:10" ht="30" customHeight="1">
      <c r="B71" s="142" t="s">
        <v>4</v>
      </c>
      <c r="C71" s="143"/>
      <c r="D71" s="143"/>
      <c r="E71" s="143">
        <f>PersonalCare[[#This Row],[Projected 
Cost]]-PersonalCare[[#This Row],[Actual 
Cost]]</f>
        <v>0</v>
      </c>
      <c r="F71" s="56"/>
      <c r="G71" s="128"/>
      <c r="H71" s="128"/>
      <c r="I71" s="128"/>
      <c r="J71" s="128"/>
    </row>
    <row r="72" spans="1:10" ht="30" customHeight="1">
      <c r="B72" s="158" t="s">
        <v>86</v>
      </c>
      <c r="C72" s="171"/>
      <c r="D72" s="171"/>
      <c r="E72" s="165">
        <f>SUBTOTAL(109,PersonalCare[Difference])</f>
        <v>0</v>
      </c>
      <c r="F72" s="56"/>
      <c r="G72" s="128"/>
      <c r="H72" s="128"/>
      <c r="I72" s="128"/>
      <c r="J72" s="128"/>
    </row>
    <row r="73" spans="1:10" ht="30" customHeight="1">
      <c r="A73" s="58" t="s">
        <v>132</v>
      </c>
      <c r="B73" s="132"/>
      <c r="C73" s="132"/>
      <c r="D73" s="132"/>
      <c r="E73" s="132"/>
      <c r="F73" s="56"/>
      <c r="G73" s="95" t="s">
        <v>133</v>
      </c>
      <c r="H73" s="95"/>
      <c r="I73" s="95"/>
      <c r="J73" s="96">
        <f>SUBTOTAL(109,Housing[Projected
Cost],Transportation[Projected 
Cost],Insurance[Projected 
Cost],Food[Projected 
Cost],Pets[Projected 
Cost],PersonalCare[Projected 
Cost],Entertainment[Projected 
Cost],Loans[Projected 
Cost],Taxes[Projected 
Cost],Savings[Projected 
Cost],Gifts[Projected 
Cost],Legal[Projected 
Cost])</f>
        <v>1161</v>
      </c>
    </row>
    <row r="74" spans="1:10" ht="30" customHeight="1">
      <c r="F74" s="56"/>
      <c r="G74" s="95"/>
      <c r="H74" s="95"/>
      <c r="I74" s="95"/>
      <c r="J74" s="96"/>
    </row>
    <row r="75" spans="1:10" ht="30" customHeight="1">
      <c r="F75" s="56"/>
      <c r="G75" s="91" t="s">
        <v>134</v>
      </c>
      <c r="H75" s="91"/>
      <c r="I75" s="91"/>
      <c r="J75" s="92">
        <f>SUBTOTAL(109,Housing[Actual 
Cost],Transportation[Actual 
Cost],Insurance[Actual 
Cost],Food[Actual 
Cost],Pets[Actual 
Cost],PersonalCare[Actual 
Cost],Entertainment[Actual 
Cost],Loans[Actual 
Cost],Taxes[Actual 
Cost],Savings[Actual 
Cost],Gifts[Actual 
Cost],Legal[Actual 
Cost])</f>
        <v>1202</v>
      </c>
    </row>
    <row r="76" spans="1:10" ht="30" customHeight="1">
      <c r="A76" s="58" t="s">
        <v>135</v>
      </c>
      <c r="F76" s="56"/>
      <c r="G76" s="91"/>
      <c r="H76" s="91"/>
      <c r="I76" s="91"/>
      <c r="J76" s="92"/>
    </row>
    <row r="77" spans="1:10" ht="24.95" customHeight="1">
      <c r="F77" s="56"/>
      <c r="G77" s="93" t="s">
        <v>136</v>
      </c>
      <c r="H77" s="93"/>
      <c r="I77" s="93"/>
      <c r="J77" s="94">
        <f>J73-J75</f>
        <v>-41</v>
      </c>
    </row>
    <row r="78" spans="1:10" ht="24.95" customHeight="1">
      <c r="F78" s="56"/>
      <c r="G78" s="93"/>
      <c r="H78" s="93"/>
      <c r="I78" s="93"/>
      <c r="J78" s="94"/>
    </row>
    <row r="79" spans="1:10" ht="24.95" customHeight="1">
      <c r="F79" s="56"/>
    </row>
    <row r="80" spans="1:10" ht="24.95" customHeight="1">
      <c r="F80" s="56"/>
    </row>
    <row r="81" spans="6:6" ht="24.95" customHeight="1">
      <c r="F81" s="56"/>
    </row>
  </sheetData>
  <mergeCells count="30">
    <mergeCell ref="B2:H2"/>
    <mergeCell ref="B4:C4"/>
    <mergeCell ref="E4:G5"/>
    <mergeCell ref="H4:H5"/>
    <mergeCell ref="E6:G7"/>
    <mergeCell ref="H6:H7"/>
    <mergeCell ref="E8:G9"/>
    <mergeCell ref="H8:H9"/>
    <mergeCell ref="B9:C9"/>
    <mergeCell ref="G26:J26"/>
    <mergeCell ref="B28:E28"/>
    <mergeCell ref="G28:J28"/>
    <mergeCell ref="G38:J38"/>
    <mergeCell ref="B39:E39"/>
    <mergeCell ref="G39:J39"/>
    <mergeCell ref="G46:J46"/>
    <mergeCell ref="B47:E47"/>
    <mergeCell ref="G47:J47"/>
    <mergeCell ref="G75:I76"/>
    <mergeCell ref="J75:J76"/>
    <mergeCell ref="G77:I78"/>
    <mergeCell ref="J77:J78"/>
    <mergeCell ref="B54:E54"/>
    <mergeCell ref="G54:J54"/>
    <mergeCell ref="B63:E63"/>
    <mergeCell ref="G63:J63"/>
    <mergeCell ref="G70:J70"/>
    <mergeCell ref="B73:E73"/>
    <mergeCell ref="G73:I74"/>
    <mergeCell ref="J73:J74"/>
  </mergeCells>
  <dataValidations count="12">
    <dataValidation allowBlank="1" showInputMessage="1" showErrorMessage="1" prompt="Total Projected Cost is auto calculated in cell J61, Total Actual Cost in J63, and Total Difference in J65." sqref="A76" xr:uid="{D70A6FD5-FD3D-4F5C-B43D-686FD0EC703C}"/>
    <dataValidation allowBlank="1" showInputMessage="1" showErrorMessage="1" prompt="Enter details in Personal Care table starting in cell at right and in Legal table starting in cell G54. Next instruction is in cell A61." sqref="A73" xr:uid="{77B0181B-DCFE-4C22-8DDA-C6249DC65BE7}"/>
    <dataValidation allowBlank="1" showInputMessage="1" showErrorMessage="1" prompt="Enter details in Pets table starting in cell at right and in Gifts table starting in cell G48. Next instruction is in cell A58." sqref="A59:A65" xr:uid="{7E1DE93B-4D27-4A1E-A26A-166A220934A2}"/>
    <dataValidation allowBlank="1" showInputMessage="1" showErrorMessage="1" prompt="Enter details in Food table starting in cell at right and in Savings table starting in cell G42. Next instruction is in cell A50." sqref="A51" xr:uid="{9F2790D9-13E2-4FAA-B882-7B1707BF4DD0}"/>
    <dataValidation allowBlank="1" showInputMessage="1" showErrorMessage="1" prompt="Enter details in Insurance table starting in cell at right and in Taxes table starting in cell G35. Next instruction is in cell A44." sqref="A42" xr:uid="{3A223E07-9F04-408B-BF46-DE0ED6D277A5}"/>
    <dataValidation allowBlank="1" showInputMessage="1" showErrorMessage="1" prompt="Enter details in Transportation table starting in cell at right and in Loans table starting in cell G26. Next instruction is in cell A37." sqref="A30" xr:uid="{319BA422-F6EF-4439-8BF9-C182F639737D}"/>
    <dataValidation allowBlank="1" showInputMessage="1" showErrorMessage="1" prompt="Enter details in Housing table starting in cell at right and in Entertainment table starting in cell G14. Next instruction is in cell A27." sqref="A15" xr:uid="{9B0AD866-DDB1-4E7F-9049-78C146F4102E}"/>
    <dataValidation allowBlank="1" showInputMessage="1" showErrorMessage="1" prompt="Actual Monthly Income label is in cell at right. Enter Income 1 in cell C10 and Extra Income in C11 to calculate Total monthly income in C12. Next instruction is in cell A14." sqref="A9" xr:uid="{E039C7C7-470A-40A7-8ED6-74FA67499D82}"/>
    <dataValidation allowBlank="1" showInputMessage="1" showErrorMessage="1" prompt="Projected Balance is auto calculated in cell H4, Actual Balance in H6, and Difference in H8. Next instruction is in cell A9." sqref="A7" xr:uid="{B08831DF-B6F2-4221-A003-446B2A2850DE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5A5C2C96-6806-4E83-B9F0-1FA3B6C345A9}"/>
    <dataValidation allowBlank="1" showInputMessage="1" showErrorMessage="1" prompt="Title of this worksheet is in cell C2. Next instruction is in cell A4." sqref="A2" xr:uid="{ABB2A4B3-591A-4129-9708-8BAEBEA0F95D}"/>
    <dataValidation allowBlank="1" showInputMessage="1" showErrorMessage="1" prompt="Create a Personal Monthly Budget in this worksheet. Helpful instructions on how to use this worksheet are in cells in this column. Arrow down to get started." sqref="A1" xr:uid="{43364A88-2686-48E4-A68A-E1E1CD6655B0}"/>
  </dataValidations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 20 </vt:lpstr>
      <vt:lpstr>RENAME and COPY</vt:lpstr>
      <vt:lpstr>ALT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Unlimited Faith</dc:creator>
  <cp:lastModifiedBy>MHam</cp:lastModifiedBy>
  <dcterms:created xsi:type="dcterms:W3CDTF">2020-05-13T18:38:27Z</dcterms:created>
  <dcterms:modified xsi:type="dcterms:W3CDTF">2021-02-17T20:35:22Z</dcterms:modified>
</cp:coreProperties>
</file>